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C:\Users\Dymitr Andrunyk\Desktop\"/>
    </mc:Choice>
  </mc:AlternateContent>
  <xr:revisionPtr revIDLastSave="0" documentId="13_ncr:1_{49283252-8123-4BBF-B089-76B5BFA062D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Menu" sheetId="8" r:id="rId1"/>
    <sheet name="RZiS" sheetId="1" r:id="rId2"/>
    <sheet name="Bilans" sheetId="2" r:id="rId3"/>
    <sheet name="Cash flow" sheetId="3" r:id="rId4"/>
    <sheet name="S. sodowy" sheetId="4" r:id="rId5"/>
    <sheet name="S. organiczny" sheetId="5" r:id="rId6"/>
    <sheet name="S. KiS" sheetId="6" r:id="rId7"/>
    <sheet name="S. transportowy" sheetId="7" r:id="rId8"/>
  </sheets>
  <definedNames>
    <definedName name="_Hlk244493076" localSheetId="2">Bilans!#REF!</definedName>
    <definedName name="_Toc291585409" localSheetId="3">'Cash flow'!#REF!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 l="1"/>
  <c r="G33" i="1"/>
  <c r="AI64" i="3" l="1"/>
  <c r="AI58" i="3"/>
  <c r="AI71" i="3" s="1"/>
  <c r="AI46" i="3"/>
  <c r="AI35" i="3"/>
  <c r="AI56" i="3" l="1"/>
  <c r="AI72" i="3" s="1"/>
  <c r="AI75" i="3" s="1"/>
  <c r="J58" i="2" l="1"/>
  <c r="K58" i="2"/>
  <c r="L58" i="2"/>
  <c r="M58" i="2"/>
  <c r="N58" i="2"/>
  <c r="O58" i="2"/>
  <c r="P58" i="2"/>
  <c r="Q58" i="2"/>
  <c r="R58" i="2"/>
  <c r="S58" i="2"/>
  <c r="T58" i="2"/>
  <c r="U58" i="2" l="1"/>
  <c r="V58" i="2"/>
  <c r="W58" i="2"/>
  <c r="X58" i="2"/>
  <c r="Y58" i="2"/>
  <c r="Z58" i="2"/>
  <c r="AA58" i="2"/>
  <c r="AB58" i="2"/>
  <c r="AH72" i="3" l="1"/>
  <c r="AH64" i="3"/>
  <c r="AH58" i="3"/>
  <c r="AH46" i="3"/>
  <c r="AH35" i="3"/>
  <c r="AH71" i="3" l="1"/>
  <c r="AH56" i="3"/>
  <c r="AH75" i="3" l="1"/>
  <c r="AH26" i="6" l="1"/>
  <c r="AH22" i="2" l="1"/>
  <c r="AG22" i="2"/>
  <c r="AG23" i="2" s="1"/>
  <c r="AD22" i="2"/>
  <c r="AI22" i="2" l="1"/>
  <c r="AE22" i="2"/>
  <c r="AI44" i="2" l="1"/>
  <c r="AH44" i="2"/>
  <c r="AG44" i="2"/>
  <c r="AE44" i="2"/>
  <c r="AD44" i="2"/>
  <c r="AC35" i="2"/>
  <c r="AD35" i="2"/>
  <c r="AG35" i="2"/>
  <c r="AH35" i="2"/>
  <c r="AI35" i="2"/>
  <c r="AI33" i="2"/>
  <c r="AH33" i="2"/>
  <c r="AG33" i="2"/>
  <c r="AE33" i="2"/>
  <c r="AE35" i="2" s="1"/>
  <c r="AD33" i="2"/>
  <c r="AD15" i="2"/>
  <c r="AD23" i="2" s="1"/>
  <c r="AE15" i="2"/>
  <c r="AE23" i="2" s="1"/>
  <c r="AG15" i="2"/>
  <c r="AH15" i="2"/>
  <c r="AH23" i="2" s="1"/>
  <c r="AF15" i="2" l="1"/>
  <c r="AF22" i="2"/>
  <c r="AF33" i="2"/>
  <c r="AF35" i="2" s="1"/>
  <c r="AF44" i="2"/>
  <c r="AF23" i="2" l="1"/>
  <c r="AJ55" i="2"/>
  <c r="AJ44" i="2"/>
  <c r="AJ33" i="2"/>
  <c r="AJ35" i="2" s="1"/>
  <c r="AJ22" i="2"/>
  <c r="AJ15" i="2"/>
  <c r="AJ56" i="2" l="1"/>
  <c r="AJ57" i="2" s="1"/>
  <c r="AJ23" i="2"/>
  <c r="G55" i="2"/>
  <c r="G56" i="2" s="1"/>
  <c r="G57" i="2" s="1"/>
  <c r="G44" i="2"/>
  <c r="G33" i="2"/>
  <c r="G35" i="2" s="1"/>
  <c r="G22" i="2"/>
  <c r="G15" i="2"/>
  <c r="G23" i="2" s="1"/>
  <c r="AJ58" i="2" l="1"/>
  <c r="AD55" i="2"/>
  <c r="AD56" i="2" s="1"/>
  <c r="AD57" i="2" s="1"/>
  <c r="AD58" i="2" s="1"/>
  <c r="AE55" i="2"/>
  <c r="AE56" i="2" s="1"/>
  <c r="AE57" i="2" s="1"/>
  <c r="AE58" i="2" s="1"/>
  <c r="AF55" i="2"/>
  <c r="AF56" i="2" s="1"/>
  <c r="AF57" i="2" s="1"/>
  <c r="AF58" i="2" s="1"/>
  <c r="AG55" i="2"/>
  <c r="AG56" i="2" s="1"/>
  <c r="AH55" i="2"/>
  <c r="AH56" i="2" s="1"/>
  <c r="AH57" i="2" s="1"/>
  <c r="AH58" i="2" s="1"/>
  <c r="AI53" i="2"/>
  <c r="AI55" i="2" s="1"/>
  <c r="AI15" i="2"/>
  <c r="AI23" i="2" s="1"/>
  <c r="AG57" i="2" l="1"/>
  <c r="AG58" i="2" s="1"/>
  <c r="AI56" i="2"/>
  <c r="AI57" i="2" s="1"/>
  <c r="AI58" i="2" s="1"/>
  <c r="AG46" i="3" l="1"/>
  <c r="AG35" i="3"/>
  <c r="AG64" i="3"/>
  <c r="AG58" i="3"/>
  <c r="AG56" i="3" l="1"/>
  <c r="AG71" i="3"/>
  <c r="G64" i="3"/>
  <c r="G58" i="3"/>
  <c r="G46" i="3"/>
  <c r="G35" i="3"/>
  <c r="G56" i="3" s="1"/>
  <c r="G71" i="3" l="1"/>
  <c r="G72" i="3" s="1"/>
  <c r="G75" i="3" s="1"/>
  <c r="AG72" i="3"/>
  <c r="AG75" i="3" s="1"/>
  <c r="AE35" i="3" l="1"/>
  <c r="AE64" i="3" l="1"/>
  <c r="AE58" i="3"/>
  <c r="AE46" i="3"/>
  <c r="AE56" i="3" s="1"/>
  <c r="AE71" i="3" l="1"/>
  <c r="AE72" i="3" s="1"/>
  <c r="AE75" i="3" s="1"/>
  <c r="AD64" i="3"/>
  <c r="AD58" i="3"/>
  <c r="AD46" i="3"/>
  <c r="AD35" i="3"/>
  <c r="AD71" i="3" l="1"/>
  <c r="AD72" i="3" s="1"/>
  <c r="AD75" i="3" s="1"/>
  <c r="AB7" i="3" l="1"/>
  <c r="AB8" i="3"/>
  <c r="AB9" i="3"/>
  <c r="AB10" i="3"/>
  <c r="AB11" i="3"/>
  <c r="AB12" i="3"/>
  <c r="AB13" i="3"/>
  <c r="AB16" i="3"/>
  <c r="AB17" i="3"/>
  <c r="AB18" i="3"/>
  <c r="AB19" i="3"/>
  <c r="AB20" i="3"/>
  <c r="AB21" i="3"/>
  <c r="AB22" i="3"/>
  <c r="AC35" i="3" l="1"/>
  <c r="AC64" i="3" l="1"/>
  <c r="AC58" i="3"/>
  <c r="AC71" i="3" s="1"/>
  <c r="AC46" i="3"/>
  <c r="AC56" i="3" s="1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C37" i="2"/>
  <c r="D37" i="2"/>
  <c r="E37" i="2"/>
  <c r="F37" i="2"/>
  <c r="B37" i="2"/>
  <c r="E47" i="2"/>
  <c r="D47" i="2"/>
  <c r="C47" i="2"/>
  <c r="B47" i="2"/>
  <c r="F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55" i="2"/>
  <c r="AC56" i="2" s="1"/>
  <c r="AC57" i="2" s="1"/>
  <c r="AC58" i="2" s="1"/>
  <c r="AC72" i="3" l="1"/>
  <c r="AC75" i="3" s="1"/>
  <c r="AB6" i="3" l="1"/>
  <c r="AB29" i="3"/>
  <c r="AB30" i="3"/>
  <c r="AB31" i="3"/>
  <c r="AB32" i="3"/>
  <c r="AB33" i="3"/>
  <c r="AB34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6" i="3"/>
  <c r="AB58" i="3"/>
  <c r="AB59" i="3"/>
  <c r="AB60" i="3"/>
  <c r="AB61" i="3"/>
  <c r="AB62" i="3"/>
  <c r="AB63" i="3"/>
  <c r="AB64" i="3"/>
  <c r="AB65" i="3"/>
  <c r="AB66" i="3"/>
  <c r="AB67" i="3"/>
  <c r="AB68" i="3"/>
  <c r="AB69" i="3"/>
  <c r="AB70" i="3"/>
  <c r="AB71" i="3"/>
  <c r="AB72" i="3"/>
  <c r="AB73" i="3"/>
  <c r="AB74" i="3"/>
  <c r="AB75" i="3"/>
  <c r="F35" i="3"/>
  <c r="AB35" i="3" s="1"/>
  <c r="AA64" i="3" l="1"/>
  <c r="AA58" i="3"/>
  <c r="AA46" i="3" l="1"/>
  <c r="AA35" i="3"/>
  <c r="Z64" i="3" l="1"/>
  <c r="Z58" i="3"/>
  <c r="Z46" i="3"/>
  <c r="Z35" i="3"/>
  <c r="Z33" i="3"/>
  <c r="Z71" i="3" l="1"/>
  <c r="Z56" i="3"/>
  <c r="Y33" i="3"/>
  <c r="Z72" i="3" l="1"/>
  <c r="Z75" i="3" s="1"/>
  <c r="Y64" i="3"/>
  <c r="Y58" i="3"/>
  <c r="Y46" i="3"/>
  <c r="Y35" i="3"/>
  <c r="Y56" i="3" l="1"/>
  <c r="Y71" i="3"/>
  <c r="Y72" i="3" l="1"/>
  <c r="Y75" i="3" l="1"/>
</calcChain>
</file>

<file path=xl/sharedStrings.xml><?xml version="1.0" encoding="utf-8"?>
<sst xmlns="http://schemas.openxmlformats.org/spreadsheetml/2006/main" count="498" uniqueCount="250">
  <si>
    <t>w tysiącach złotych</t>
  </si>
  <si>
    <t>DZIAŁALNOŚĆ KONTYNUOWANA</t>
  </si>
  <si>
    <t>Przychody netto ze sprzedaży</t>
  </si>
  <si>
    <t>Koszty własny sprzedaży</t>
  </si>
  <si>
    <t>Zysk/(strata) brutto na sprzedaży</t>
  </si>
  <si>
    <t>Pozostałe przychody operacyjne</t>
  </si>
  <si>
    <t>Koszty sprzedaży</t>
  </si>
  <si>
    <t>Koszty ogólnego zarządu</t>
  </si>
  <si>
    <t>Pozostałe koszty operacyjne</t>
  </si>
  <si>
    <t>Zysk/(strata) na działalności operacyjnej</t>
  </si>
  <si>
    <t>Przychody finansowe</t>
  </si>
  <si>
    <t xml:space="preserve">Koszty finansowe </t>
  </si>
  <si>
    <t>Przychody / Koszty finansowe netto</t>
  </si>
  <si>
    <t>Udział w zyskach netto jednostek podporządkowanych wycenianych metodą praw własności</t>
  </si>
  <si>
    <t>Zysk/(strata) przed opodatkowaniem</t>
  </si>
  <si>
    <t>Podatek dochodowy</t>
  </si>
  <si>
    <t>Zysk/(strata) netto z działalności kontynuowanej</t>
  </si>
  <si>
    <t>DZIAŁALNOŚĆ ZANIECHANA</t>
  </si>
  <si>
    <t>-</t>
  </si>
  <si>
    <t>Zysk/(strata) netto za okres</t>
  </si>
  <si>
    <t>w tym:</t>
  </si>
  <si>
    <t>Zysk/(strata) netto właścicieli jednostki dominującej</t>
  </si>
  <si>
    <t>Zysk/(strata) netto udziałów niekontrolujących</t>
  </si>
  <si>
    <t>Zysk/(strata) na jedną akcję (w złotych):</t>
  </si>
  <si>
    <t>Podstawowy</t>
  </si>
  <si>
    <t>Rozwodniony</t>
  </si>
  <si>
    <t>Zysk/(strata) na jedną akcję (w złotych) na działalności kontynuowanej:</t>
  </si>
  <si>
    <t>2014*</t>
  </si>
  <si>
    <t>31.12.2015</t>
  </si>
  <si>
    <t>31.12.2014</t>
  </si>
  <si>
    <t xml:space="preserve">AKTYWA </t>
  </si>
  <si>
    <t>Rzeczowe aktywa trwałe</t>
  </si>
  <si>
    <t>Prawo wieczystego użytkowania</t>
  </si>
  <si>
    <t>Wartości niematerialne, w tym:</t>
  </si>
  <si>
    <t>- wartość firmy</t>
  </si>
  <si>
    <t>Nieruchomości inwestycyjne</t>
  </si>
  <si>
    <t>Należności długoterminowe</t>
  </si>
  <si>
    <t>Inwestycje w jednostkach stowarzyszonych i współzależnych wycenianych metodą praw własności</t>
  </si>
  <si>
    <t>Pozostałe inwestycje długoterminowe</t>
  </si>
  <si>
    <t>Aktywa z tytułu odroczonego podatku dochodowego</t>
  </si>
  <si>
    <t>Aktywa trwałe razem</t>
  </si>
  <si>
    <t>Zapasy</t>
  </si>
  <si>
    <t>Należności z tytułu podatku dochodowego</t>
  </si>
  <si>
    <t>Należności handlowe i pozostałe</t>
  </si>
  <si>
    <t>Środki pieniężne i ich ekwiwalenty</t>
  </si>
  <si>
    <t>Aktywa trwałe przeznaczone do sprzedaży</t>
  </si>
  <si>
    <t>Aktywa obrotowe razem</t>
  </si>
  <si>
    <t>Aktywa, razem</t>
  </si>
  <si>
    <t>PASYWA</t>
  </si>
  <si>
    <t>Kapitał akcyjny</t>
  </si>
  <si>
    <t>Kapitał z emisji akcji powyżej ich wartości nominalnej</t>
  </si>
  <si>
    <t>Kapitał z tytułu stosowania rachunkowości zabezpieczeń</t>
  </si>
  <si>
    <t>Kapitał z wyceny aktuarialnej</t>
  </si>
  <si>
    <t>Pozostałe kapitały rezerwowe</t>
  </si>
  <si>
    <t>Różnice kursowe z przeliczenia jednostek działających za granicą</t>
  </si>
  <si>
    <t>Zyski zatrzymane</t>
  </si>
  <si>
    <t>Kapitał własny właścicieli jednostki dominującej</t>
  </si>
  <si>
    <t>Udziały niekontrolujące</t>
  </si>
  <si>
    <t xml:space="preserve">Kapitał własny razem </t>
  </si>
  <si>
    <t>Zobowiązania z tytułu kredytów, pożyczek oraz innych instrumentów dłużnych</t>
  </si>
  <si>
    <t>Inne zobowiązania długoterminowe</t>
  </si>
  <si>
    <t>Świadczenia pracownicze</t>
  </si>
  <si>
    <t>Rezerwy (pozostałe długoterminowe)</t>
  </si>
  <si>
    <t>Rezerwa na podatek odroczony</t>
  </si>
  <si>
    <t>Zobowiązania długoterminowe razem</t>
  </si>
  <si>
    <t>Zobowiązania handlowe i pozostałe</t>
  </si>
  <si>
    <t>Zobowiązania z faktoringu odwrotnego</t>
  </si>
  <si>
    <t>Zobowiązania z tytułu podatku dochodowego</t>
  </si>
  <si>
    <t>Rezerwy (krótkoterminowe rezerwy na świadczenia pracownicze i rezerwy pozostałe)</t>
  </si>
  <si>
    <t>Zobowiązania krótkoterminowe razem</t>
  </si>
  <si>
    <t>Zobowiązania razem</t>
  </si>
  <si>
    <t>Pasywa, razem</t>
  </si>
  <si>
    <t>1Q 2014</t>
  </si>
  <si>
    <t>2Q 2014</t>
  </si>
  <si>
    <t>3Q 2014</t>
  </si>
  <si>
    <t>4Q 2014</t>
  </si>
  <si>
    <t>1Q 2015</t>
  </si>
  <si>
    <t>2Q 2015</t>
  </si>
  <si>
    <t>3Q 2015</t>
  </si>
  <si>
    <t>4Q 2015</t>
  </si>
  <si>
    <t>30.06.2014</t>
  </si>
  <si>
    <t>30.09.2014</t>
  </si>
  <si>
    <t>30.06.2015</t>
  </si>
  <si>
    <t>30.09.2015</t>
  </si>
  <si>
    <t>Przepływy środków pieniężnych z działalności operacyjnej</t>
  </si>
  <si>
    <t>Korekty</t>
  </si>
  <si>
    <t>Amortyzacja</t>
  </si>
  <si>
    <t>Utworzenie / (odwrócenie) odpisów aktualizujących</t>
  </si>
  <si>
    <t>(Zyski) / straty z tytułu różnic kursowych</t>
  </si>
  <si>
    <t>Zmiana wyceny nieruchomości inwestycyjnych</t>
  </si>
  <si>
    <t>(Zyski) / straty z tytułu działalności inwestycyjnej</t>
  </si>
  <si>
    <t>(Zyski) / straty ze sprzedaży rzeczowych aktywów trwałych</t>
  </si>
  <si>
    <t>Dywidendy i odsetki</t>
  </si>
  <si>
    <t>Podatek dochodowy naliczony</t>
  </si>
  <si>
    <t>(Zyski) / straty z rozliczenia umów o usługę budowlaną (kawerny)</t>
  </si>
  <si>
    <t>(Zysk) / strata z udziałów w spółkach wycenianych metodą praw własności</t>
  </si>
  <si>
    <t>Zmiana stanu zobowiązań z tytułu prowizji aranżacyjnej</t>
  </si>
  <si>
    <t>Zysk / strata na sprzedaży działalności zaniechanej</t>
  </si>
  <si>
    <t>Inne korekty</t>
  </si>
  <si>
    <t>Wynik operacyjny przed zmianą kapitału obrotowego oraz rezerw</t>
  </si>
  <si>
    <t>Zmiana stanu należności</t>
  </si>
  <si>
    <t>Zmiana stanu zapasów</t>
  </si>
  <si>
    <t>Zmiana stanu zobowiązań krótkoterminowych</t>
  </si>
  <si>
    <t>Zmiana stanu rezerw i świadczeń pracowniczych</t>
  </si>
  <si>
    <t>Środki pieniężne netto wygenerowane na działalności operacyjnej</t>
  </si>
  <si>
    <t>Odsetki zapłacone</t>
  </si>
  <si>
    <t>Przepływy z umów o usługę budowlaną (kawerny)</t>
  </si>
  <si>
    <t>Środki pieniężne netto z działalności operacyjnej</t>
  </si>
  <si>
    <t xml:space="preserve">Przepływy środków pieniężnych z działalności inwestycyjnej </t>
  </si>
  <si>
    <t xml:space="preserve">Wpływy </t>
  </si>
  <si>
    <t>Zbycie spółki zależnej**</t>
  </si>
  <si>
    <t>Zbycie wartości niematerialnych oraz rzeczowych aktywów trwałych</t>
  </si>
  <si>
    <t>Zbycie aktywów finansowych</t>
  </si>
  <si>
    <t>Zbycie nieruchomości inwestycyjnych</t>
  </si>
  <si>
    <t>Dywidendy otrzymane</t>
  </si>
  <si>
    <t>Odsetki otrzymane</t>
  </si>
  <si>
    <t>Otrzymane dotacje</t>
  </si>
  <si>
    <t>Wpływy ze spłaty pożyczek</t>
  </si>
  <si>
    <t>Pozostałe wpływy inwestycyjne</t>
  </si>
  <si>
    <t xml:space="preserve">Wydatki </t>
  </si>
  <si>
    <t>Nabycie spółki zależnej (po potrąceniu przejętych środków pieniężnych)</t>
  </si>
  <si>
    <t>Nabycie wartości niematerialnych oraz rzeczowych aktywów trwałych</t>
  </si>
  <si>
    <t>Nabycie aktywów finansowych</t>
  </si>
  <si>
    <t>Nabycie nieruchomości inwestycyjnych</t>
  </si>
  <si>
    <t xml:space="preserve">Wydatki na rozwój </t>
  </si>
  <si>
    <t>Inne wydatki inwestycyjne</t>
  </si>
  <si>
    <t>Środki pieniężne netto z działalności inwestycyjnej</t>
  </si>
  <si>
    <t xml:space="preserve">Przepływy środków pieniężnych z działalności finansowej </t>
  </si>
  <si>
    <t>Wpływy netto z emisji akcji i innych instrumentów kapitałowych oraz dopłat do kapitału</t>
  </si>
  <si>
    <t>Wpływy z zaciągniętych kredytów i pożyczek</t>
  </si>
  <si>
    <t>Wkłady "cichych wspólników"</t>
  </si>
  <si>
    <t>Emisja dłużnych papierów wartościowych</t>
  </si>
  <si>
    <t>Inne wpływy finansowe</t>
  </si>
  <si>
    <t>Wydatki</t>
  </si>
  <si>
    <t>Dywidendy i inne wypłaty na rzecz właścicieli</t>
  </si>
  <si>
    <t>Wydatki na spłatę kredytów i pożyczek</t>
  </si>
  <si>
    <t>Wykup dłużnych papierów wartościowych</t>
  </si>
  <si>
    <t>Inne wydatki finansowe</t>
  </si>
  <si>
    <t>Środki pieniężne netto z działalności finansowej</t>
  </si>
  <si>
    <t>Przepływy pieniężne netto razem</t>
  </si>
  <si>
    <t>Środki pieniężne na początek okresu</t>
  </si>
  <si>
    <t>Wpływ zmian z tytułu różnic kursowych</t>
  </si>
  <si>
    <t>Środki pieniężne na koniec okresu</t>
  </si>
  <si>
    <t>EBITDA na działalności kontynuowanej</t>
  </si>
  <si>
    <t>Przychody od podmiotów zewnętrznych</t>
  </si>
  <si>
    <t>Przychody z transakcji pomiędzy segmentami</t>
  </si>
  <si>
    <t>Przychody, razem</t>
  </si>
  <si>
    <t>Koszt własny sprzedaży</t>
  </si>
  <si>
    <t>Wynik na zarządzaniu należnościami</t>
  </si>
  <si>
    <t>Wynik na pozostałej działalności operacyjnej</t>
  </si>
  <si>
    <t>Saldo różnic kursowych i odsetek od rozrachunków handlowych</t>
  </si>
  <si>
    <t>Koszty finansowania Grupy</t>
  </si>
  <si>
    <t>Wynik na działalności finansowej (nieprzypisane do segmentów)</t>
  </si>
  <si>
    <t>Zysk/ (strata) netto z działalności kontynuowanej</t>
  </si>
  <si>
    <t>Zysk/ (strata) netto z działalności zaniechanej</t>
  </si>
  <si>
    <t>Zysk/ (strata) netto za okres</t>
  </si>
  <si>
    <t>EBITDA</t>
  </si>
  <si>
    <t>Zobowiązania z tytułu finansowego leasingu zwrotnego</t>
  </si>
  <si>
    <t>Zobowiązania związane z aktywami trwałymi przeznaczonymi do sprzedaży</t>
  </si>
  <si>
    <t>Kredyt w rachunku bieżącym</t>
  </si>
  <si>
    <t>31.03.2015</t>
  </si>
  <si>
    <t>31.03.2014</t>
  </si>
  <si>
    <t>Spłata „cichych wspólników”</t>
  </si>
  <si>
    <t>Wypływ środków pieniężnych w wyniku utraty kontroli nad spółkami zależnymi*</t>
  </si>
  <si>
    <t>Skonsolidowane sprawozdanie z zysków lub strat Grupy CIECH</t>
  </si>
  <si>
    <t>Skonsolidowane sprawozdanie z sytuacji finansowej Grupy CIECH</t>
  </si>
  <si>
    <t>Skonsolidowane sprawozdanie z przepływów pieniężnych Grupy CIECH</t>
  </si>
  <si>
    <t>Segment sodowy - skonsolidowane sprawozdanie z zysków lub strat Grupy CIECH</t>
  </si>
  <si>
    <t>Segment organiczny - skonsolidowane sprawozdanie z zysków lub strat Grupy CIECH</t>
  </si>
  <si>
    <t>Segment KiS - skonsolidowane sprawozdanie z zysków lub strat Grupy CIECH</t>
  </si>
  <si>
    <t>1. Skonsolidowane sprawozdanie z zysków lub strat Grupy CIECH</t>
  </si>
  <si>
    <t>2. Skonsolidowane sprawozdanie z sytuacji finansowej Grupy CIECH</t>
  </si>
  <si>
    <t>4. Skonsolidowane sprawozdanie z przepływów pieniężnych Grupy CIECH</t>
  </si>
  <si>
    <t>5.1. Segment sodowy</t>
  </si>
  <si>
    <t>5.2. Segment organiczny</t>
  </si>
  <si>
    <t>5.3. Segment Krzemiany i Szkło</t>
  </si>
  <si>
    <t>5.4. Segment Transportowy</t>
  </si>
  <si>
    <t>5. Skonsolidowane sprawozdanie z zysków lub strat Grupy CIECH wg segmentów*</t>
  </si>
  <si>
    <t>* Grupa w sprawozdaniach finansowych wyodrębnia także pozostałą działalność (obejmuje świadczone poza Grupę usługi oraz towary sprzedawane, głównie przez CIECH S.A. i CIECH Trading S.A. oraz spółki zagraniczne poza obszarem działalności wyżej wymienionych segmentów) oraz Korekty Konsolidacyjne (obejmuje eliminacje transakcji wewnątrzgrupowych przeprowadzanych pomiędzy różnymi segmentami (obszarami) działalności).</t>
  </si>
  <si>
    <t>Dane narastająco</t>
  </si>
  <si>
    <t>1Q2016</t>
  </si>
  <si>
    <t>31.03.2016</t>
  </si>
  <si>
    <t>1Q 2016</t>
  </si>
  <si>
    <t>Nieefektywna część rachunkowości zabezpieczeń</t>
  </si>
  <si>
    <t>2Q2016</t>
  </si>
  <si>
    <t>30.06.2016</t>
  </si>
  <si>
    <t>3Q2016</t>
  </si>
  <si>
    <t>30.09.2016</t>
  </si>
  <si>
    <t>Zobowiązania z tytułu leasingu finansowego</t>
  </si>
  <si>
    <t>Wydatki na prace badawcze</t>
  </si>
  <si>
    <t>4Q2016</t>
  </si>
  <si>
    <t>31.12.2016</t>
  </si>
  <si>
    <t>2015*</t>
  </si>
  <si>
    <t>2Q 2015*</t>
  </si>
  <si>
    <t>3Q 2015*</t>
  </si>
  <si>
    <t>4Q 2015*</t>
  </si>
  <si>
    <t>Wycena instrumentów finansowych</t>
  </si>
  <si>
    <t>EBITDA znormalizowana**</t>
  </si>
  <si>
    <t>**EBITDA znormalizowana liczona jest jako EBITDA skorygowana o nietypowe zdarzenia jednorazowe.</t>
  </si>
  <si>
    <t>EBITDA znormalizowana na działalności kontynuowanej**</t>
  </si>
  <si>
    <t>Zysk/(strata) netto z działalności zaniechanej</t>
  </si>
  <si>
    <t>1Q2017</t>
  </si>
  <si>
    <t>31.03.2017</t>
  </si>
  <si>
    <t>Krótkoterminowe aktywa finansowe</t>
  </si>
  <si>
    <t>Podatek dochodowy (zapłacony)/zwrócony</t>
  </si>
  <si>
    <t>1Q 2015*</t>
  </si>
  <si>
    <t>2Q2017</t>
  </si>
  <si>
    <t>30.06.2017</t>
  </si>
  <si>
    <t>3Q2017</t>
  </si>
  <si>
    <t>30.09.2017</t>
  </si>
  <si>
    <t>4Q2017</t>
  </si>
  <si>
    <t>31.12.2017</t>
  </si>
  <si>
    <t>31.03.2018</t>
  </si>
  <si>
    <t>Kapitał z tytułu kosztów zabezpieczenia</t>
  </si>
  <si>
    <t>1Q2018</t>
  </si>
  <si>
    <t>2Q2018</t>
  </si>
  <si>
    <t>30.06.2018</t>
  </si>
  <si>
    <t>3Q2018</t>
  </si>
  <si>
    <t>30.09.2018</t>
  </si>
  <si>
    <t>4Q2018</t>
  </si>
  <si>
    <t>31.12.2018</t>
  </si>
  <si>
    <t>Wydatki na zakup certyfikatów CO2</t>
  </si>
  <si>
    <t>1Q2019</t>
  </si>
  <si>
    <t>Prawa do użytkowania składnika aktywów</t>
  </si>
  <si>
    <t>31.03.2019</t>
  </si>
  <si>
    <t xml:space="preserve">Zobowiązania z tytułu leasingu </t>
  </si>
  <si>
    <t>Odsetki od zobowiązań z tytułu leasingu</t>
  </si>
  <si>
    <t>Płatności zobowiązań z tytułu umów leasingu</t>
  </si>
  <si>
    <t>Segment transportowy - skonsolidowane sprawozdanie z zysków lub strat Grupy CIECH</t>
  </si>
  <si>
    <t>2Q2019</t>
  </si>
  <si>
    <t>3Q2019</t>
  </si>
  <si>
    <t>Odsetki otrzymane z leasingu</t>
  </si>
  <si>
    <t>4Q2019</t>
  </si>
  <si>
    <t>1Q2020</t>
  </si>
  <si>
    <t>Wypłacone pożyczki</t>
  </si>
  <si>
    <t>31.12.2019*</t>
  </si>
  <si>
    <t>2Q2020</t>
  </si>
  <si>
    <t>3Q2020</t>
  </si>
  <si>
    <t>1Q2015</t>
  </si>
  <si>
    <t>*Dane przekształcone, opis zmian znajduje się w nocie 2.2.1 w raporcie Grupy CIECH za I półrocze 2020 roku</t>
  </si>
  <si>
    <t>1Q2019*</t>
  </si>
  <si>
    <t>2Q2019*</t>
  </si>
  <si>
    <t>3Q2019*</t>
  </si>
  <si>
    <t>4Q2019*</t>
  </si>
  <si>
    <t>1Q2020*</t>
  </si>
  <si>
    <t>Zysk/(strata) netto</t>
  </si>
  <si>
    <t>2019*</t>
  </si>
  <si>
    <t>2Q2015</t>
  </si>
  <si>
    <t>3Q2015</t>
  </si>
  <si>
    <t>4Q2015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</si>
</sst>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#,##0;\(#,###,##0\);&quot;-&quot;"/>
    <numFmt numFmtId="165" formatCode="#,###,##0.00;\(#,###,##0.00\);&quot;-&quot;"/>
    <numFmt numFmtId="166" formatCode="0.0%"/>
  </numFmts>
  <fonts count="21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6"/>
      <color rgb="FF021A59"/>
      <name val="Calibri"/>
      <family val="2"/>
      <charset val="238"/>
      <scheme val="minor"/>
    </font>
    <font>
      <b/>
      <sz val="10"/>
      <color rgb="FF4C4C4C"/>
      <name val="Calibri"/>
      <family val="2"/>
      <charset val="238"/>
      <scheme val="minor"/>
    </font>
    <font>
      <sz val="10"/>
      <color rgb="FF4C4C4C"/>
      <name val="Calibri"/>
      <family val="2"/>
      <charset val="238"/>
      <scheme val="minor"/>
    </font>
    <font>
      <sz val="11"/>
      <color rgb="FF4C4C4C"/>
      <name val="Calibri"/>
      <family val="2"/>
      <charset val="238"/>
      <scheme val="minor"/>
    </font>
    <font>
      <i/>
      <sz val="9"/>
      <color rgb="FF4C4C4C"/>
      <name val="Calibri"/>
      <family val="2"/>
      <charset val="238"/>
      <scheme val="minor"/>
    </font>
    <font>
      <i/>
      <sz val="10"/>
      <color rgb="FF4C4C4C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i/>
      <sz val="8"/>
      <color rgb="FF4C4C4C"/>
      <name val="Calibri"/>
      <family val="2"/>
      <charset val="238"/>
      <scheme val="minor"/>
    </font>
    <font>
      <sz val="8"/>
      <color rgb="FF4C4C4C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i/>
      <sz val="8"/>
      <color theme="1" tint="0.34998626667073579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5BB5C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5CC194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3">
    <xf numFmtId="0" fontId="0" fillId="0" borderId="0"/>
    <xf numFmtId="0" fontId="16" fillId="0" borderId="0" applyNumberFormat="0" applyFill="0" applyBorder="0" applyAlignment="0" applyProtection="0"/>
    <xf numFmtId="9" fontId="20" fillId="0" borderId="0" applyFont="0" applyFill="0" applyBorder="0" applyAlignment="0" applyProtection="0"/>
  </cellStyleXfs>
  <cellXfs count="124">
    <xf numFmtId="0" fontId="0" fillId="0" borderId="0" xfId="0"/>
    <xf numFmtId="0" fontId="3" fillId="2" borderId="0" xfId="0" applyFont="1" applyFill="1" applyBorder="1" applyAlignment="1">
      <alignment horizontal="right" vertical="center" wrapText="1"/>
    </xf>
    <xf numFmtId="0" fontId="3" fillId="4" borderId="0" xfId="0" applyFont="1" applyFill="1" applyBorder="1" applyAlignment="1">
      <alignment horizontal="right" vertical="center" wrapText="1"/>
    </xf>
    <xf numFmtId="0" fontId="0" fillId="5" borderId="0" xfId="0" applyFill="1"/>
    <xf numFmtId="0" fontId="2" fillId="5" borderId="0" xfId="0" applyFont="1" applyFill="1"/>
    <xf numFmtId="0" fontId="4" fillId="5" borderId="0" xfId="0" applyFont="1" applyFill="1" applyBorder="1"/>
    <xf numFmtId="0" fontId="2" fillId="5" borderId="2" xfId="0" applyFont="1" applyFill="1" applyBorder="1"/>
    <xf numFmtId="0" fontId="2" fillId="5" borderId="3" xfId="0" applyFont="1" applyFill="1" applyBorder="1"/>
    <xf numFmtId="0" fontId="5" fillId="5" borderId="0" xfId="0" applyFont="1" applyFill="1"/>
    <xf numFmtId="0" fontId="6" fillId="5" borderId="0" xfId="0" applyFont="1" applyFill="1"/>
    <xf numFmtId="0" fontId="7" fillId="3" borderId="0" xfId="0" applyFont="1" applyFill="1" applyAlignment="1">
      <alignment vertical="center" wrapText="1"/>
    </xf>
    <xf numFmtId="0" fontId="8" fillId="3" borderId="0" xfId="0" applyFont="1" applyFill="1" applyAlignment="1">
      <alignment vertical="center" wrapText="1"/>
    </xf>
    <xf numFmtId="0" fontId="8" fillId="5" borderId="0" xfId="0" applyFont="1" applyFill="1" applyBorder="1"/>
    <xf numFmtId="0" fontId="8" fillId="5" borderId="0" xfId="0" applyFont="1" applyFill="1"/>
    <xf numFmtId="164" fontId="7" fillId="3" borderId="0" xfId="0" applyNumberFormat="1" applyFont="1" applyFill="1" applyAlignment="1">
      <alignment horizontal="right" vertical="center" wrapText="1"/>
    </xf>
    <xf numFmtId="164" fontId="8" fillId="5" borderId="0" xfId="0" applyNumberFormat="1" applyFont="1" applyFill="1"/>
    <xf numFmtId="164" fontId="8" fillId="3" borderId="0" xfId="0" applyNumberFormat="1" applyFont="1" applyFill="1" applyAlignment="1">
      <alignment horizontal="right" vertical="center" wrapText="1"/>
    </xf>
    <xf numFmtId="0" fontId="7" fillId="3" borderId="1" xfId="0" applyFont="1" applyFill="1" applyBorder="1" applyAlignment="1">
      <alignment vertical="center" wrapText="1"/>
    </xf>
    <xf numFmtId="164" fontId="7" fillId="3" borderId="2" xfId="0" applyNumberFormat="1" applyFont="1" applyFill="1" applyBorder="1" applyAlignment="1">
      <alignment horizontal="right" vertical="center" wrapText="1"/>
    </xf>
    <xf numFmtId="0" fontId="8" fillId="5" borderId="2" xfId="0" applyFont="1" applyFill="1" applyBorder="1"/>
    <xf numFmtId="0" fontId="7" fillId="3" borderId="2" xfId="0" applyFont="1" applyFill="1" applyBorder="1" applyAlignment="1">
      <alignment vertical="center" wrapText="1"/>
    </xf>
    <xf numFmtId="164" fontId="8" fillId="3" borderId="0" xfId="0" applyNumberFormat="1" applyFont="1" applyFill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164" fontId="7" fillId="3" borderId="3" xfId="0" applyNumberFormat="1" applyFont="1" applyFill="1" applyBorder="1" applyAlignment="1">
      <alignment horizontal="right" vertical="center" wrapText="1"/>
    </xf>
    <xf numFmtId="0" fontId="8" fillId="5" borderId="3" xfId="0" applyFont="1" applyFill="1" applyBorder="1"/>
    <xf numFmtId="0" fontId="8" fillId="3" borderId="2" xfId="0" applyFont="1" applyFill="1" applyBorder="1" applyAlignment="1">
      <alignment vertical="center" wrapText="1"/>
    </xf>
    <xf numFmtId="164" fontId="8" fillId="3" borderId="2" xfId="0" applyNumberFormat="1" applyFont="1" applyFill="1" applyBorder="1" applyAlignment="1">
      <alignment horizontal="right" vertical="center" wrapText="1"/>
    </xf>
    <xf numFmtId="165" fontId="8" fillId="3" borderId="0" xfId="0" applyNumberFormat="1" applyFont="1" applyFill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 vertical="center" wrapText="1"/>
    </xf>
    <xf numFmtId="165" fontId="8" fillId="3" borderId="0" xfId="0" applyNumberFormat="1" applyFont="1" applyFill="1" applyAlignment="1">
      <alignment vertical="center" wrapText="1"/>
    </xf>
    <xf numFmtId="0" fontId="8" fillId="3" borderId="0" xfId="0" applyFont="1" applyFill="1"/>
    <xf numFmtId="164" fontId="8" fillId="3" borderId="0" xfId="0" applyNumberFormat="1" applyFont="1" applyFill="1"/>
    <xf numFmtId="0" fontId="8" fillId="3" borderId="0" xfId="0" applyFont="1" applyFill="1" applyAlignment="1">
      <alignment horizontal="justify" vertical="center" wrapText="1"/>
    </xf>
    <xf numFmtId="0" fontId="8" fillId="3" borderId="2" xfId="0" applyFont="1" applyFill="1" applyBorder="1" applyAlignment="1">
      <alignment horizontal="justify" vertical="center" wrapText="1"/>
    </xf>
    <xf numFmtId="0" fontId="9" fillId="5" borderId="0" xfId="0" applyFont="1" applyFill="1"/>
    <xf numFmtId="0" fontId="9" fillId="5" borderId="0" xfId="0" applyFont="1" applyFill="1" applyBorder="1"/>
    <xf numFmtId="0" fontId="10" fillId="5" borderId="0" xfId="0" applyFont="1" applyFill="1"/>
    <xf numFmtId="0" fontId="11" fillId="5" borderId="0" xfId="0" applyFont="1" applyFill="1" applyBorder="1" applyAlignment="1">
      <alignment vertical="center" wrapText="1"/>
    </xf>
    <xf numFmtId="164" fontId="0" fillId="5" borderId="0" xfId="0" applyNumberFormat="1" applyFill="1" applyAlignment="1">
      <alignment horizontal="left"/>
    </xf>
    <xf numFmtId="0" fontId="2" fillId="5" borderId="0" xfId="0" applyFont="1" applyFill="1" applyAlignment="1">
      <alignment horizontal="left"/>
    </xf>
    <xf numFmtId="164" fontId="2" fillId="5" borderId="0" xfId="0" applyNumberFormat="1" applyFont="1" applyFill="1" applyAlignment="1">
      <alignment horizontal="left"/>
    </xf>
    <xf numFmtId="0" fontId="0" fillId="5" borderId="0" xfId="0" applyFill="1" applyAlignment="1">
      <alignment horizontal="left"/>
    </xf>
    <xf numFmtId="0" fontId="11" fillId="5" borderId="0" xfId="0" applyFont="1" applyFill="1" applyBorder="1" applyAlignment="1">
      <alignment horizontal="left" vertical="center" wrapText="1"/>
    </xf>
    <xf numFmtId="164" fontId="3" fillId="2" borderId="0" xfId="0" applyNumberFormat="1" applyFont="1" applyFill="1" applyBorder="1" applyAlignment="1">
      <alignment horizontal="right" vertical="center" wrapText="1"/>
    </xf>
    <xf numFmtId="164" fontId="3" fillId="4" borderId="0" xfId="0" applyNumberFormat="1" applyFont="1" applyFill="1" applyBorder="1" applyAlignment="1">
      <alignment horizontal="right" vertical="center" wrapText="1"/>
    </xf>
    <xf numFmtId="0" fontId="7" fillId="3" borderId="0" xfId="0" applyFont="1" applyFill="1" applyAlignment="1">
      <alignment horizontal="left" vertical="center" wrapText="1"/>
    </xf>
    <xf numFmtId="164" fontId="7" fillId="3" borderId="0" xfId="0" applyNumberFormat="1" applyFont="1" applyFill="1" applyAlignment="1">
      <alignment horizontal="left" vertical="center" wrapText="1"/>
    </xf>
    <xf numFmtId="0" fontId="8" fillId="3" borderId="0" xfId="0" applyFont="1" applyFill="1" applyAlignment="1">
      <alignment horizontal="left" vertical="center" wrapText="1"/>
    </xf>
    <xf numFmtId="0" fontId="11" fillId="3" borderId="0" xfId="0" applyFont="1" applyFill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164" fontId="8" fillId="3" borderId="3" xfId="0" applyNumberFormat="1" applyFont="1" applyFill="1" applyBorder="1" applyAlignment="1">
      <alignment horizontal="right" vertical="center" wrapText="1"/>
    </xf>
    <xf numFmtId="164" fontId="0" fillId="5" borderId="0" xfId="0" applyNumberFormat="1" applyFill="1"/>
    <xf numFmtId="164" fontId="1" fillId="5" borderId="0" xfId="0" applyNumberFormat="1" applyFont="1" applyFill="1"/>
    <xf numFmtId="164" fontId="9" fillId="5" borderId="0" xfId="0" applyNumberFormat="1" applyFont="1" applyFill="1"/>
    <xf numFmtId="164" fontId="14" fillId="5" borderId="0" xfId="0" applyNumberFormat="1" applyFont="1" applyFill="1"/>
    <xf numFmtId="164" fontId="2" fillId="5" borderId="0" xfId="0" applyNumberFormat="1" applyFont="1" applyFill="1"/>
    <xf numFmtId="0" fontId="13" fillId="5" borderId="0" xfId="0" applyFont="1" applyFill="1"/>
    <xf numFmtId="164" fontId="13" fillId="5" borderId="0" xfId="0" applyNumberFormat="1" applyFont="1" applyFill="1"/>
    <xf numFmtId="0" fontId="3" fillId="2" borderId="0" xfId="0" applyNumberFormat="1" applyFont="1" applyFill="1" applyBorder="1" applyAlignment="1">
      <alignment horizontal="right" vertical="center" wrapText="1"/>
    </xf>
    <xf numFmtId="164" fontId="2" fillId="5" borderId="0" xfId="0" applyNumberFormat="1" applyFont="1" applyFill="1" applyBorder="1"/>
    <xf numFmtId="1" fontId="3" fillId="2" borderId="0" xfId="0" applyNumberFormat="1" applyFont="1" applyFill="1" applyBorder="1" applyAlignment="1">
      <alignment horizontal="right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0" fontId="7" fillId="3" borderId="0" xfId="0" applyFont="1" applyFill="1" applyAlignment="1">
      <alignment vertical="center"/>
    </xf>
    <xf numFmtId="164" fontId="11" fillId="5" borderId="0" xfId="0" applyNumberFormat="1" applyFont="1" applyFill="1" applyBorder="1" applyAlignment="1">
      <alignment vertical="center" wrapText="1"/>
    </xf>
    <xf numFmtId="164" fontId="8" fillId="3" borderId="2" xfId="0" applyNumberFormat="1" applyFont="1" applyFill="1" applyBorder="1" applyAlignment="1">
      <alignment vertical="center" wrapText="1"/>
    </xf>
    <xf numFmtId="164" fontId="8" fillId="5" borderId="2" xfId="0" applyNumberFormat="1" applyFont="1" applyFill="1" applyBorder="1"/>
    <xf numFmtId="164" fontId="2" fillId="5" borderId="2" xfId="0" applyNumberFormat="1" applyFont="1" applyFill="1" applyBorder="1"/>
    <xf numFmtId="164" fontId="7" fillId="3" borderId="3" xfId="0" applyNumberFormat="1" applyFont="1" applyFill="1" applyBorder="1" applyAlignment="1">
      <alignment vertical="center" wrapText="1"/>
    </xf>
    <xf numFmtId="164" fontId="8" fillId="5" borderId="3" xfId="0" applyNumberFormat="1" applyFont="1" applyFill="1" applyBorder="1"/>
    <xf numFmtId="164" fontId="2" fillId="5" borderId="3" xfId="0" applyNumberFormat="1" applyFont="1" applyFill="1" applyBorder="1"/>
    <xf numFmtId="164" fontId="8" fillId="3" borderId="3" xfId="0" applyNumberFormat="1" applyFont="1" applyFill="1" applyBorder="1" applyAlignment="1">
      <alignment vertical="center" wrapText="1"/>
    </xf>
    <xf numFmtId="164" fontId="8" fillId="3" borderId="0" xfId="0" applyNumberFormat="1" applyFont="1" applyFill="1" applyBorder="1" applyAlignment="1">
      <alignment horizontal="right" vertical="center" wrapText="1"/>
    </xf>
    <xf numFmtId="164" fontId="7" fillId="3" borderId="2" xfId="0" applyNumberFormat="1" applyFont="1" applyFill="1" applyBorder="1" applyAlignment="1">
      <alignment vertical="center" wrapText="1"/>
    </xf>
    <xf numFmtId="164" fontId="11" fillId="3" borderId="2" xfId="0" applyNumberFormat="1" applyFont="1" applyFill="1" applyBorder="1" applyAlignment="1">
      <alignment vertical="center" wrapText="1"/>
    </xf>
    <xf numFmtId="164" fontId="8" fillId="3" borderId="0" xfId="0" applyNumberFormat="1" applyFont="1" applyFill="1" applyBorder="1" applyAlignment="1">
      <alignment vertical="center" wrapText="1"/>
    </xf>
    <xf numFmtId="164" fontId="8" fillId="5" borderId="0" xfId="0" applyNumberFormat="1" applyFont="1" applyFill="1" applyBorder="1"/>
    <xf numFmtId="0" fontId="15" fillId="5" borderId="4" xfId="0" applyFont="1" applyFill="1" applyBorder="1" applyAlignment="1">
      <alignment vertical="center"/>
    </xf>
    <xf numFmtId="0" fontId="12" fillId="4" borderId="4" xfId="1" applyFont="1" applyFill="1" applyBorder="1" applyAlignment="1">
      <alignment vertical="center"/>
    </xf>
    <xf numFmtId="0" fontId="7" fillId="3" borderId="5" xfId="0" applyFont="1" applyFill="1" applyBorder="1" applyAlignment="1">
      <alignment vertical="center" wrapText="1"/>
    </xf>
    <xf numFmtId="164" fontId="7" fillId="3" borderId="5" xfId="0" applyNumberFormat="1" applyFont="1" applyFill="1" applyBorder="1" applyAlignment="1">
      <alignment horizontal="right" vertical="center" wrapText="1"/>
    </xf>
    <xf numFmtId="0" fontId="8" fillId="5" borderId="5" xfId="0" applyFont="1" applyFill="1" applyBorder="1"/>
    <xf numFmtId="0" fontId="2" fillId="5" borderId="5" xfId="0" applyFont="1" applyFill="1" applyBorder="1"/>
    <xf numFmtId="0" fontId="11" fillId="3" borderId="3" xfId="0" applyFont="1" applyFill="1" applyBorder="1" applyAlignment="1">
      <alignment vertical="center" wrapText="1"/>
    </xf>
    <xf numFmtId="164" fontId="11" fillId="3" borderId="3" xfId="0" applyNumberFormat="1" applyFont="1" applyFill="1" applyBorder="1" applyAlignment="1">
      <alignment horizontal="right" vertical="center" wrapText="1"/>
    </xf>
    <xf numFmtId="164" fontId="0" fillId="0" borderId="0" xfId="0" applyNumberFormat="1" applyFill="1"/>
    <xf numFmtId="0" fontId="11" fillId="5" borderId="0" xfId="0" applyFont="1" applyFill="1"/>
    <xf numFmtId="164" fontId="17" fillId="5" borderId="0" xfId="0" applyNumberFormat="1" applyFont="1" applyFill="1" applyAlignment="1">
      <alignment horizontal="right"/>
    </xf>
    <xf numFmtId="164" fontId="18" fillId="5" borderId="0" xfId="0" applyNumberFormat="1" applyFont="1" applyFill="1"/>
    <xf numFmtId="164" fontId="8" fillId="3" borderId="0" xfId="0" applyNumberFormat="1" applyFont="1" applyFill="1" applyAlignment="1">
      <alignment horizontal="center" vertical="center"/>
    </xf>
    <xf numFmtId="0" fontId="19" fillId="5" borderId="0" xfId="0" applyFont="1" applyFill="1" applyAlignment="1">
      <alignment horizontal="left"/>
    </xf>
    <xf numFmtId="0" fontId="19" fillId="5" borderId="0" xfId="0" applyFont="1" applyFill="1"/>
    <xf numFmtId="164" fontId="19" fillId="5" borderId="0" xfId="0" applyNumberFormat="1" applyFont="1" applyFill="1"/>
    <xf numFmtId="164" fontId="8" fillId="3" borderId="0" xfId="0" applyNumberFormat="1" applyFont="1" applyFill="1" applyAlignment="1">
      <alignment horizontal="center" vertical="center"/>
    </xf>
    <xf numFmtId="164" fontId="8" fillId="3" borderId="0" xfId="0" applyNumberFormat="1" applyFont="1" applyFill="1" applyAlignment="1">
      <alignment horizontal="center" vertical="center"/>
    </xf>
    <xf numFmtId="164" fontId="8" fillId="3" borderId="0" xfId="0" applyNumberFormat="1" applyFont="1" applyFill="1" applyAlignment="1">
      <alignment horizontal="center" vertical="center"/>
    </xf>
    <xf numFmtId="164" fontId="3" fillId="2" borderId="0" xfId="0" quotePrefix="1" applyNumberFormat="1" applyFont="1" applyFill="1" applyBorder="1" applyAlignment="1">
      <alignment horizontal="right" vertical="center" wrapText="1"/>
    </xf>
    <xf numFmtId="164" fontId="8" fillId="3" borderId="0" xfId="0" applyNumberFormat="1" applyFont="1" applyFill="1" applyAlignment="1">
      <alignment horizontal="center" vertical="center"/>
    </xf>
    <xf numFmtId="164" fontId="8" fillId="3" borderId="0" xfId="0" applyNumberFormat="1" applyFont="1" applyFill="1" applyAlignment="1">
      <alignment horizontal="center" vertical="center"/>
    </xf>
    <xf numFmtId="164" fontId="5" fillId="5" borderId="0" xfId="0" applyNumberFormat="1" applyFont="1" applyFill="1"/>
    <xf numFmtId="164" fontId="8" fillId="3" borderId="0" xfId="0" applyNumberFormat="1" applyFont="1" applyFill="1" applyAlignment="1">
      <alignment horizontal="center" vertical="center"/>
    </xf>
    <xf numFmtId="164" fontId="7" fillId="3" borderId="0" xfId="0" applyNumberFormat="1" applyFont="1" applyFill="1" applyBorder="1" applyAlignment="1">
      <alignment horizontal="right" vertical="center" wrapText="1"/>
    </xf>
    <xf numFmtId="164" fontId="8" fillId="3" borderId="0" xfId="0" applyNumberFormat="1" applyFont="1" applyFill="1" applyAlignment="1">
      <alignment horizontal="center" vertical="center"/>
    </xf>
    <xf numFmtId="14" fontId="3" fillId="2" borderId="0" xfId="0" quotePrefix="1" applyNumberFormat="1" applyFont="1" applyFill="1" applyBorder="1" applyAlignment="1">
      <alignment horizontal="right" vertical="center" wrapText="1"/>
    </xf>
    <xf numFmtId="166" fontId="5" fillId="5" borderId="0" xfId="2" applyNumberFormat="1" applyFont="1" applyFill="1"/>
    <xf numFmtId="3" fontId="8" fillId="5" borderId="0" xfId="0" applyNumberFormat="1" applyFont="1" applyFill="1" applyBorder="1"/>
    <xf numFmtId="3" fontId="8" fillId="5" borderId="0" xfId="0" applyNumberFormat="1" applyFont="1" applyFill="1"/>
    <xf numFmtId="3" fontId="11" fillId="5" borderId="0" xfId="0" applyNumberFormat="1" applyFont="1" applyFill="1"/>
    <xf numFmtId="3" fontId="8" fillId="5" borderId="2" xfId="0" applyNumberFormat="1" applyFont="1" applyFill="1" applyBorder="1"/>
    <xf numFmtId="3" fontId="8" fillId="5" borderId="3" xfId="0" applyNumberFormat="1" applyFont="1" applyFill="1" applyBorder="1"/>
    <xf numFmtId="164" fontId="11" fillId="3" borderId="0" xfId="0" applyNumberFormat="1" applyFont="1" applyFill="1" applyAlignment="1">
      <alignment horizontal="right" vertical="center" wrapText="1"/>
    </xf>
    <xf numFmtId="164" fontId="11" fillId="5" borderId="0" xfId="0" applyNumberFormat="1" applyFont="1" applyFill="1"/>
    <xf numFmtId="0" fontId="2" fillId="0" borderId="0" xfId="0" applyFont="1" applyFill="1"/>
    <xf numFmtId="14" fontId="3" fillId="2" borderId="0" xfId="0" applyNumberFormat="1" applyFont="1" applyFill="1" applyBorder="1" applyAlignment="1">
      <alignment horizontal="right" vertical="center" wrapText="1"/>
    </xf>
    <xf numFmtId="164" fontId="8" fillId="3" borderId="0" xfId="0" applyNumberFormat="1" applyFont="1" applyFill="1" applyAlignment="1">
      <alignment horizontal="center" vertical="center"/>
    </xf>
    <xf numFmtId="164" fontId="7" fillId="5" borderId="0" xfId="0" applyNumberFormat="1" applyFont="1" applyFill="1" applyAlignment="1">
      <alignment horizontal="left" vertical="center" wrapText="1"/>
    </xf>
    <xf numFmtId="164" fontId="8" fillId="5" borderId="0" xfId="0" applyNumberFormat="1" applyFont="1" applyFill="1" applyAlignment="1">
      <alignment horizontal="right" vertical="center" wrapText="1"/>
    </xf>
    <xf numFmtId="164" fontId="11" fillId="5" borderId="0" xfId="0" applyNumberFormat="1" applyFont="1" applyFill="1" applyAlignment="1">
      <alignment horizontal="right" vertical="center" wrapText="1"/>
    </xf>
    <xf numFmtId="164" fontId="7" fillId="5" borderId="0" xfId="0" applyNumberFormat="1" applyFont="1" applyFill="1" applyBorder="1" applyAlignment="1">
      <alignment horizontal="right" vertical="center" wrapText="1"/>
    </xf>
    <xf numFmtId="0" fontId="12" fillId="2" borderId="4" xfId="1" applyFont="1" applyFill="1" applyBorder="1" applyAlignment="1">
      <alignment horizontal="left" vertical="center"/>
    </xf>
    <xf numFmtId="0" fontId="15" fillId="4" borderId="4" xfId="0" applyFont="1" applyFill="1" applyBorder="1" applyAlignment="1">
      <alignment horizontal="left" vertical="center"/>
    </xf>
    <xf numFmtId="0" fontId="13" fillId="5" borderId="0" xfId="0" applyFont="1" applyFill="1" applyAlignment="1">
      <alignment horizontal="left" wrapText="1"/>
    </xf>
    <xf numFmtId="164" fontId="8" fillId="3" borderId="0" xfId="0" applyNumberFormat="1" applyFont="1" applyFill="1" applyAlignment="1">
      <alignment horizontal="center" vertical="center"/>
    </xf>
  </cellXfs>
  <cellStyles count="3">
    <cellStyle name="Hiperłącze" xfId="1" builtinId="8"/>
    <cellStyle name="Normalny" xfId="0" builtinId="0"/>
    <cellStyle name="Procentowy" xfId="2" builtinId="5"/>
  </cellStyles>
  <dxfs count="0"/>
  <tableStyles count="0" defaultTableStyle="TableStyleMedium2" defaultPivotStyle="PivotStyleLight16"/>
  <colors>
    <mruColors>
      <color rgb="FF5CC194"/>
      <color rgb="FF5BB5C2"/>
      <color rgb="FFF2F2F2"/>
      <color rgb="FF4C4C4C"/>
      <color rgb="FF021A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175846</xdr:rowOff>
    </xdr:from>
    <xdr:to>
      <xdr:col>2</xdr:col>
      <xdr:colOff>2747596</xdr:colOff>
      <xdr:row>4</xdr:row>
      <xdr:rowOff>72645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93077" y="175846"/>
          <a:ext cx="3355731" cy="6587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C16"/>
  <sheetViews>
    <sheetView tabSelected="1" zoomScale="70" zoomScaleNormal="70" workbookViewId="0">
      <selection activeCell="B47" sqref="B47"/>
    </sheetView>
  </sheetViews>
  <sheetFormatPr defaultColWidth="9.140625" defaultRowHeight="15" x14ac:dyDescent="0.25"/>
  <cols>
    <col min="1" max="1" width="4.42578125" style="3" customWidth="1"/>
    <col min="2" max="2" width="9.140625" style="3"/>
    <col min="3" max="3" width="70.140625" style="3" customWidth="1"/>
    <col min="4" max="16384" width="9.140625" style="3"/>
  </cols>
  <sheetData>
    <row r="7" spans="2:3" ht="21.95" customHeight="1" x14ac:dyDescent="0.25">
      <c r="B7" s="120" t="s">
        <v>170</v>
      </c>
      <c r="C7" s="120"/>
    </row>
    <row r="8" spans="2:3" ht="21.95" customHeight="1" x14ac:dyDescent="0.25">
      <c r="B8" s="120" t="s">
        <v>171</v>
      </c>
      <c r="C8" s="120"/>
    </row>
    <row r="9" spans="2:3" ht="21.95" customHeight="1" x14ac:dyDescent="0.25">
      <c r="B9" s="120" t="s">
        <v>172</v>
      </c>
      <c r="C9" s="120"/>
    </row>
    <row r="10" spans="2:3" ht="21.95" customHeight="1" x14ac:dyDescent="0.25">
      <c r="B10" s="121" t="s">
        <v>177</v>
      </c>
      <c r="C10" s="121"/>
    </row>
    <row r="11" spans="2:3" ht="21.95" customHeight="1" x14ac:dyDescent="0.25">
      <c r="B11" s="78"/>
      <c r="C11" s="79" t="s">
        <v>173</v>
      </c>
    </row>
    <row r="12" spans="2:3" ht="21.95" customHeight="1" x14ac:dyDescent="0.25">
      <c r="B12" s="78"/>
      <c r="C12" s="79" t="s">
        <v>174</v>
      </c>
    </row>
    <row r="13" spans="2:3" ht="21.95" customHeight="1" x14ac:dyDescent="0.25">
      <c r="B13" s="78"/>
      <c r="C13" s="79" t="s">
        <v>175</v>
      </c>
    </row>
    <row r="14" spans="2:3" ht="21.95" customHeight="1" x14ac:dyDescent="0.25">
      <c r="B14" s="78"/>
      <c r="C14" s="79" t="s">
        <v>176</v>
      </c>
    </row>
    <row r="16" spans="2:3" s="58" customFormat="1" ht="45.75" customHeight="1" x14ac:dyDescent="0.2">
      <c r="B16" s="122" t="s">
        <v>178</v>
      </c>
      <c r="C16" s="122"/>
    </row>
  </sheetData>
  <mergeCells count="5">
    <mergeCell ref="B7:C7"/>
    <mergeCell ref="B8:C8"/>
    <mergeCell ref="B9:C9"/>
    <mergeCell ref="B10:C10"/>
    <mergeCell ref="B16:C16"/>
  </mergeCells>
  <hyperlinks>
    <hyperlink ref="B7:C7" location="RZiS!A1" display="1. Skonsolidowane sprawozdanie z zysków lub strat Grupy CIECH" xr:uid="{00000000-0004-0000-0000-000000000000}"/>
    <hyperlink ref="B8:C8" location="Bilans!A1" display="2. Skonsolidowane sprawozdanie z sytuacji finansowej Grupy CIECH" xr:uid="{00000000-0004-0000-0000-000001000000}"/>
    <hyperlink ref="B9:C9" location="'Cash flow'!A1" display="4. Skonsolidowane sprawozdanie z przepływów pieniężnych Grupy CIECH" xr:uid="{00000000-0004-0000-0000-000002000000}"/>
    <hyperlink ref="C11" location="'S. sodowy'!A1" display="5.1. Segment sodowy" xr:uid="{00000000-0004-0000-0000-000003000000}"/>
    <hyperlink ref="C12" location="'S. organiczny'!A1" display="5.2. Segment organiczny" xr:uid="{00000000-0004-0000-0000-000004000000}"/>
    <hyperlink ref="C13" location="'S. KiS'!A1" display="5.3. Segment Krzemiany i Szkło" xr:uid="{00000000-0004-0000-0000-000005000000}"/>
    <hyperlink ref="C14" location="'S. Transportowy'!A1" display="5.4. Segment Transportowy" xr:uid="{00000000-0004-0000-0000-000006000000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5BB5C2"/>
    <pageSetUpPr fitToPage="1"/>
  </sheetPr>
  <dimension ref="A1:AJ40"/>
  <sheetViews>
    <sheetView zoomScale="85" zoomScaleNormal="85" workbookViewId="0">
      <pane xSplit="1" ySplit="3" topLeftCell="AD19" activePane="bottomRight" state="frozen"/>
      <selection pane="topRight" activeCell="B1" sqref="B1"/>
      <selection pane="bottomLeft" activeCell="A2" sqref="A2"/>
      <selection pane="bottomRight" activeCell="AF25" sqref="AF25"/>
    </sheetView>
  </sheetViews>
  <sheetFormatPr defaultColWidth="9.140625" defaultRowHeight="15" x14ac:dyDescent="0.25"/>
  <cols>
    <col min="1" max="1" width="63.5703125" style="3" customWidth="1"/>
    <col min="2" max="7" width="10.7109375" style="3" customWidth="1"/>
    <col min="8" max="8" width="9.5703125" style="3" bestFit="1" customWidth="1"/>
    <col min="9" max="11" width="10.7109375" style="3" customWidth="1"/>
    <col min="12" max="21" width="11.140625" style="3" customWidth="1"/>
    <col min="22" max="22" width="9.140625" style="3" customWidth="1"/>
    <col min="23" max="16384" width="9.140625" style="3"/>
  </cols>
  <sheetData>
    <row r="1" spans="1:36" ht="21" x14ac:dyDescent="0.35">
      <c r="A1" s="9" t="s">
        <v>164</v>
      </c>
    </row>
    <row r="2" spans="1:36" s="4" customFormat="1" x14ac:dyDescent="0.25">
      <c r="G2" s="3"/>
      <c r="Z2" s="3"/>
      <c r="AA2" s="3"/>
      <c r="AB2" s="113"/>
      <c r="AC2" s="113"/>
      <c r="AD2" s="113"/>
      <c r="AE2" s="113"/>
      <c r="AF2" s="113"/>
      <c r="AH2" s="3"/>
      <c r="AI2" s="3"/>
      <c r="AJ2" s="3"/>
    </row>
    <row r="3" spans="1:36" s="5" customFormat="1" x14ac:dyDescent="0.25">
      <c r="A3" s="37" t="s">
        <v>0</v>
      </c>
      <c r="B3" s="1">
        <v>2014</v>
      </c>
      <c r="C3" s="1">
        <v>2015</v>
      </c>
      <c r="D3" s="1">
        <v>2016</v>
      </c>
      <c r="E3" s="1">
        <v>2017</v>
      </c>
      <c r="F3" s="1">
        <v>2018</v>
      </c>
      <c r="G3" s="1" t="s">
        <v>246</v>
      </c>
      <c r="I3" s="2" t="s">
        <v>75</v>
      </c>
      <c r="J3" s="2" t="s">
        <v>238</v>
      </c>
      <c r="K3" s="2" t="s">
        <v>77</v>
      </c>
      <c r="L3" s="2" t="s">
        <v>78</v>
      </c>
      <c r="M3" s="2" t="s">
        <v>79</v>
      </c>
      <c r="N3" s="2" t="s">
        <v>180</v>
      </c>
      <c r="O3" s="2" t="s">
        <v>184</v>
      </c>
      <c r="P3" s="2" t="s">
        <v>186</v>
      </c>
      <c r="Q3" s="2" t="s">
        <v>190</v>
      </c>
      <c r="R3" s="2" t="s">
        <v>201</v>
      </c>
      <c r="S3" s="2" t="s">
        <v>206</v>
      </c>
      <c r="T3" s="2" t="s">
        <v>208</v>
      </c>
      <c r="U3" s="2" t="s">
        <v>210</v>
      </c>
      <c r="V3" s="2" t="s">
        <v>214</v>
      </c>
      <c r="W3" s="2" t="s">
        <v>215</v>
      </c>
      <c r="X3" s="2" t="s">
        <v>217</v>
      </c>
      <c r="Y3" s="2" t="s">
        <v>219</v>
      </c>
      <c r="Z3" s="2" t="s">
        <v>240</v>
      </c>
      <c r="AA3" s="2" t="s">
        <v>241</v>
      </c>
      <c r="AB3" s="2" t="s">
        <v>242</v>
      </c>
      <c r="AC3" s="2" t="s">
        <v>243</v>
      </c>
      <c r="AD3" s="2" t="s">
        <v>244</v>
      </c>
      <c r="AE3" s="2" t="s">
        <v>236</v>
      </c>
      <c r="AF3" s="2" t="s">
        <v>237</v>
      </c>
      <c r="AH3" s="3"/>
      <c r="AI3" s="3"/>
      <c r="AJ3" s="3"/>
    </row>
    <row r="4" spans="1:36" s="4" customFormat="1" x14ac:dyDescent="0.25">
      <c r="A4" s="10" t="s">
        <v>1</v>
      </c>
      <c r="B4" s="11"/>
      <c r="C4" s="11"/>
      <c r="D4" s="11"/>
      <c r="E4" s="11"/>
      <c r="F4" s="11"/>
      <c r="G4" s="11"/>
      <c r="H4" s="12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H4" s="3"/>
      <c r="AI4" s="3"/>
      <c r="AJ4" s="3"/>
    </row>
    <row r="5" spans="1:36" s="4" customFormat="1" x14ac:dyDescent="0.25">
      <c r="A5" s="10" t="s">
        <v>2</v>
      </c>
      <c r="B5" s="14">
        <v>3243900</v>
      </c>
      <c r="C5" s="14">
        <v>3273014</v>
      </c>
      <c r="D5" s="14">
        <v>3455335</v>
      </c>
      <c r="E5" s="14">
        <v>3579393</v>
      </c>
      <c r="F5" s="14">
        <v>3672658</v>
      </c>
      <c r="G5" s="14">
        <v>3241862</v>
      </c>
      <c r="H5" s="12"/>
      <c r="I5" s="14">
        <v>786161</v>
      </c>
      <c r="J5" s="14">
        <v>817359</v>
      </c>
      <c r="K5" s="14">
        <v>840765</v>
      </c>
      <c r="L5" s="14">
        <v>800719</v>
      </c>
      <c r="M5" s="14">
        <v>814171</v>
      </c>
      <c r="N5" s="14">
        <v>826469</v>
      </c>
      <c r="O5" s="14">
        <v>867127</v>
      </c>
      <c r="P5" s="14">
        <v>853937</v>
      </c>
      <c r="Q5" s="14">
        <v>907802</v>
      </c>
      <c r="R5" s="14">
        <v>898378</v>
      </c>
      <c r="S5" s="14">
        <v>882982</v>
      </c>
      <c r="T5" s="14">
        <v>836290</v>
      </c>
      <c r="U5" s="14">
        <v>961743</v>
      </c>
      <c r="V5" s="14">
        <v>885670</v>
      </c>
      <c r="W5" s="14">
        <v>933505</v>
      </c>
      <c r="X5" s="14">
        <v>882731</v>
      </c>
      <c r="Y5" s="14">
        <v>970752</v>
      </c>
      <c r="Z5" s="14">
        <v>873303</v>
      </c>
      <c r="AA5" s="14">
        <v>860507</v>
      </c>
      <c r="AB5" s="14">
        <v>773996</v>
      </c>
      <c r="AC5" s="14">
        <v>734056</v>
      </c>
      <c r="AD5" s="14">
        <v>788907</v>
      </c>
      <c r="AE5" s="14">
        <v>689016</v>
      </c>
      <c r="AF5" s="14">
        <v>690523</v>
      </c>
      <c r="AH5" s="3"/>
      <c r="AI5" s="3"/>
      <c r="AJ5" s="3"/>
    </row>
    <row r="6" spans="1:36" s="4" customFormat="1" x14ac:dyDescent="0.25">
      <c r="A6" s="11" t="s">
        <v>3</v>
      </c>
      <c r="B6" s="16">
        <v>-2570773</v>
      </c>
      <c r="C6" s="16">
        <v>-2407469</v>
      </c>
      <c r="D6" s="16">
        <v>-2415670</v>
      </c>
      <c r="E6" s="16">
        <v>-2662729</v>
      </c>
      <c r="F6" s="16">
        <v>-2909242</v>
      </c>
      <c r="G6" s="16">
        <v>-2497809</v>
      </c>
      <c r="H6" s="12"/>
      <c r="I6" s="16">
        <v>-651988</v>
      </c>
      <c r="J6" s="16">
        <v>-607324</v>
      </c>
      <c r="K6" s="16">
        <v>-624169</v>
      </c>
      <c r="L6" s="16">
        <v>-575376</v>
      </c>
      <c r="M6" s="16">
        <v>-600600</v>
      </c>
      <c r="N6" s="16">
        <v>-587980</v>
      </c>
      <c r="O6" s="16">
        <v>-604388</v>
      </c>
      <c r="P6" s="16">
        <v>-596315</v>
      </c>
      <c r="Q6" s="16">
        <v>-626987</v>
      </c>
      <c r="R6" s="16">
        <v>-678124</v>
      </c>
      <c r="S6" s="16">
        <v>-663716</v>
      </c>
      <c r="T6" s="16">
        <v>-640340</v>
      </c>
      <c r="U6" s="16">
        <v>-680549</v>
      </c>
      <c r="V6" s="16">
        <v>-679044</v>
      </c>
      <c r="W6" s="16">
        <v>-725876</v>
      </c>
      <c r="X6" s="16">
        <v>-717006</v>
      </c>
      <c r="Y6" s="16">
        <v>-787316</v>
      </c>
      <c r="Z6" s="16">
        <v>-686340</v>
      </c>
      <c r="AA6" s="16">
        <v>-653132</v>
      </c>
      <c r="AB6" s="16">
        <v>-615817</v>
      </c>
      <c r="AC6" s="16">
        <v>-542520</v>
      </c>
      <c r="AD6" s="16">
        <v>-611051</v>
      </c>
      <c r="AE6" s="16">
        <v>-534297</v>
      </c>
      <c r="AF6" s="16">
        <v>-542388</v>
      </c>
      <c r="AH6" s="3"/>
      <c r="AI6" s="3"/>
      <c r="AJ6" s="3"/>
    </row>
    <row r="7" spans="1:36" s="6" customFormat="1" ht="15.75" thickBot="1" x14ac:dyDescent="0.3">
      <c r="A7" s="17" t="s">
        <v>4</v>
      </c>
      <c r="B7" s="18">
        <v>673127</v>
      </c>
      <c r="C7" s="18">
        <v>865545</v>
      </c>
      <c r="D7" s="18">
        <v>1039665</v>
      </c>
      <c r="E7" s="18">
        <v>916664</v>
      </c>
      <c r="F7" s="18">
        <v>763416</v>
      </c>
      <c r="G7" s="18">
        <v>744053</v>
      </c>
      <c r="H7" s="12"/>
      <c r="I7" s="18">
        <v>134173</v>
      </c>
      <c r="J7" s="18">
        <v>210035</v>
      </c>
      <c r="K7" s="18">
        <v>216596</v>
      </c>
      <c r="L7" s="18">
        <v>225343</v>
      </c>
      <c r="M7" s="18">
        <v>213571</v>
      </c>
      <c r="N7" s="18">
        <v>238489</v>
      </c>
      <c r="O7" s="18">
        <v>262739</v>
      </c>
      <c r="P7" s="18">
        <v>257622</v>
      </c>
      <c r="Q7" s="18">
        <v>280815</v>
      </c>
      <c r="R7" s="18">
        <v>220254</v>
      </c>
      <c r="S7" s="18">
        <v>219266</v>
      </c>
      <c r="T7" s="18">
        <v>195950</v>
      </c>
      <c r="U7" s="18">
        <v>281194</v>
      </c>
      <c r="V7" s="18">
        <v>206626</v>
      </c>
      <c r="W7" s="18">
        <v>207629</v>
      </c>
      <c r="X7" s="18">
        <v>165725</v>
      </c>
      <c r="Y7" s="18">
        <v>183436</v>
      </c>
      <c r="Z7" s="18">
        <v>186963</v>
      </c>
      <c r="AA7" s="18">
        <v>207375</v>
      </c>
      <c r="AB7" s="18">
        <v>158179</v>
      </c>
      <c r="AC7" s="18">
        <v>191536</v>
      </c>
      <c r="AD7" s="18">
        <v>177856</v>
      </c>
      <c r="AE7" s="18">
        <v>154719</v>
      </c>
      <c r="AF7" s="18">
        <v>148135</v>
      </c>
      <c r="AH7" s="3"/>
      <c r="AI7" s="3"/>
      <c r="AJ7" s="3"/>
    </row>
    <row r="8" spans="1:36" s="4" customFormat="1" x14ac:dyDescent="0.25">
      <c r="A8" s="11" t="s">
        <v>5</v>
      </c>
      <c r="B8" s="16">
        <v>95161</v>
      </c>
      <c r="C8" s="16">
        <v>52927</v>
      </c>
      <c r="D8" s="16">
        <v>86610</v>
      </c>
      <c r="E8" s="16">
        <v>116560</v>
      </c>
      <c r="F8" s="16">
        <v>89040</v>
      </c>
      <c r="G8" s="16">
        <v>111173</v>
      </c>
      <c r="H8" s="12"/>
      <c r="I8" s="16">
        <v>62859</v>
      </c>
      <c r="J8" s="16">
        <v>12820</v>
      </c>
      <c r="K8" s="16">
        <v>9462</v>
      </c>
      <c r="L8" s="16">
        <v>9374</v>
      </c>
      <c r="M8" s="16">
        <v>21271</v>
      </c>
      <c r="N8" s="16">
        <v>12026</v>
      </c>
      <c r="O8" s="16">
        <v>32677</v>
      </c>
      <c r="P8" s="16">
        <v>11721</v>
      </c>
      <c r="Q8" s="16">
        <v>30186</v>
      </c>
      <c r="R8" s="16">
        <v>11061</v>
      </c>
      <c r="S8" s="16">
        <v>21388</v>
      </c>
      <c r="T8" s="16">
        <v>29126</v>
      </c>
      <c r="U8" s="16">
        <v>54985</v>
      </c>
      <c r="V8" s="16">
        <v>11317</v>
      </c>
      <c r="W8" s="16">
        <v>35828</v>
      </c>
      <c r="X8" s="16">
        <v>9891</v>
      </c>
      <c r="Y8" s="16">
        <v>32004</v>
      </c>
      <c r="Z8" s="16">
        <v>15399</v>
      </c>
      <c r="AA8" s="16">
        <v>24163</v>
      </c>
      <c r="AB8" s="16">
        <v>31333</v>
      </c>
      <c r="AC8" s="16">
        <v>40278</v>
      </c>
      <c r="AD8" s="16">
        <v>11182</v>
      </c>
      <c r="AE8" s="16">
        <v>7744</v>
      </c>
      <c r="AF8" s="16">
        <v>22248</v>
      </c>
      <c r="AH8" s="3"/>
      <c r="AI8" s="3"/>
      <c r="AJ8" s="3"/>
    </row>
    <row r="9" spans="1:36" s="4" customFormat="1" x14ac:dyDescent="0.25">
      <c r="A9" s="11" t="s">
        <v>6</v>
      </c>
      <c r="B9" s="16">
        <v>-214516</v>
      </c>
      <c r="C9" s="16">
        <v>-194866</v>
      </c>
      <c r="D9" s="16">
        <v>-231462</v>
      </c>
      <c r="E9" s="16">
        <v>-263481</v>
      </c>
      <c r="F9" s="16">
        <v>-271734</v>
      </c>
      <c r="G9" s="16">
        <v>-238037</v>
      </c>
      <c r="H9" s="12"/>
      <c r="I9" s="16">
        <v>-52098</v>
      </c>
      <c r="J9" s="16">
        <v>-43266</v>
      </c>
      <c r="K9" s="16">
        <v>-57201</v>
      </c>
      <c r="L9" s="16">
        <v>-44185</v>
      </c>
      <c r="M9" s="16">
        <v>-50214</v>
      </c>
      <c r="N9" s="16">
        <v>-53466</v>
      </c>
      <c r="O9" s="16">
        <v>-59758</v>
      </c>
      <c r="P9" s="16">
        <v>-56574</v>
      </c>
      <c r="Q9" s="16">
        <v>-61664</v>
      </c>
      <c r="R9" s="16">
        <v>-61556</v>
      </c>
      <c r="S9" s="16">
        <v>-67852</v>
      </c>
      <c r="T9" s="16">
        <v>-60089</v>
      </c>
      <c r="U9" s="16">
        <v>-73984</v>
      </c>
      <c r="V9" s="16">
        <v>-67555</v>
      </c>
      <c r="W9" s="16">
        <v>-66531</v>
      </c>
      <c r="X9" s="16">
        <v>-70792</v>
      </c>
      <c r="Y9" s="16">
        <v>-66856</v>
      </c>
      <c r="Z9" s="16">
        <v>-64270</v>
      </c>
      <c r="AA9" s="16">
        <v>-65720</v>
      </c>
      <c r="AB9" s="16">
        <v>-56284</v>
      </c>
      <c r="AC9" s="16">
        <v>-51763</v>
      </c>
      <c r="AD9" s="16">
        <v>-47026</v>
      </c>
      <c r="AE9" s="16">
        <v>-29886</v>
      </c>
      <c r="AF9" s="16">
        <v>-40658</v>
      </c>
      <c r="AH9" s="3"/>
      <c r="AI9" s="3"/>
      <c r="AJ9" s="3"/>
    </row>
    <row r="10" spans="1:36" s="4" customFormat="1" x14ac:dyDescent="0.25">
      <c r="A10" s="11" t="s">
        <v>7</v>
      </c>
      <c r="B10" s="16">
        <v>-142405</v>
      </c>
      <c r="C10" s="16">
        <v>-145214</v>
      </c>
      <c r="D10" s="16">
        <v>-157990</v>
      </c>
      <c r="E10" s="16">
        <v>-141402</v>
      </c>
      <c r="F10" s="16">
        <v>-144997</v>
      </c>
      <c r="G10" s="16">
        <v>-197848</v>
      </c>
      <c r="H10" s="12"/>
      <c r="I10" s="16">
        <v>-40344</v>
      </c>
      <c r="J10" s="16">
        <v>-31089</v>
      </c>
      <c r="K10" s="16">
        <v>-27587</v>
      </c>
      <c r="L10" s="16">
        <v>-37548</v>
      </c>
      <c r="M10" s="16">
        <v>-48990</v>
      </c>
      <c r="N10" s="16">
        <v>-32030</v>
      </c>
      <c r="O10" s="16">
        <v>-36635</v>
      </c>
      <c r="P10" s="16">
        <v>-37582</v>
      </c>
      <c r="Q10" s="16">
        <v>-51743</v>
      </c>
      <c r="R10" s="16">
        <v>-34763</v>
      </c>
      <c r="S10" s="16">
        <v>-30435</v>
      </c>
      <c r="T10" s="16">
        <v>-33247</v>
      </c>
      <c r="U10" s="16">
        <v>-42957</v>
      </c>
      <c r="V10" s="16">
        <v>-37147</v>
      </c>
      <c r="W10" s="16">
        <v>-42202</v>
      </c>
      <c r="X10" s="16">
        <v>-34371</v>
      </c>
      <c r="Y10" s="16">
        <v>-31277</v>
      </c>
      <c r="Z10" s="16">
        <v>-44326</v>
      </c>
      <c r="AA10" s="16">
        <v>-57122</v>
      </c>
      <c r="AB10" s="16">
        <v>-47544</v>
      </c>
      <c r="AC10" s="16">
        <v>-48856</v>
      </c>
      <c r="AD10" s="16">
        <v>-56492</v>
      </c>
      <c r="AE10" s="16">
        <v>-45928</v>
      </c>
      <c r="AF10" s="16">
        <v>-44757</v>
      </c>
      <c r="AH10" s="3"/>
      <c r="AI10" s="3"/>
      <c r="AJ10" s="3"/>
    </row>
    <row r="11" spans="1:36" s="4" customFormat="1" x14ac:dyDescent="0.25">
      <c r="A11" s="11" t="s">
        <v>8</v>
      </c>
      <c r="B11" s="16">
        <v>-89552</v>
      </c>
      <c r="C11" s="16">
        <v>-88576</v>
      </c>
      <c r="D11" s="16">
        <v>-76503</v>
      </c>
      <c r="E11" s="16">
        <v>-39533</v>
      </c>
      <c r="F11" s="16">
        <v>-56525</v>
      </c>
      <c r="G11" s="16">
        <v>-166228</v>
      </c>
      <c r="H11" s="12"/>
      <c r="I11" s="16">
        <v>-13396</v>
      </c>
      <c r="J11" s="16">
        <v>-31368</v>
      </c>
      <c r="K11" s="16">
        <v>-17618</v>
      </c>
      <c r="L11" s="16">
        <v>-13401</v>
      </c>
      <c r="M11" s="16">
        <v>-26189</v>
      </c>
      <c r="N11" s="16">
        <v>-14566</v>
      </c>
      <c r="O11" s="16">
        <v>-5065</v>
      </c>
      <c r="P11" s="16">
        <v>-21392</v>
      </c>
      <c r="Q11" s="16">
        <v>-35480</v>
      </c>
      <c r="R11" s="16">
        <v>-8164</v>
      </c>
      <c r="S11" s="16">
        <v>-10622</v>
      </c>
      <c r="T11" s="16">
        <v>-8874</v>
      </c>
      <c r="U11" s="16">
        <v>-11873</v>
      </c>
      <c r="V11" s="16">
        <v>-11158</v>
      </c>
      <c r="W11" s="16">
        <v>-10530</v>
      </c>
      <c r="X11" s="16">
        <v>-10122</v>
      </c>
      <c r="Y11" s="16">
        <v>-24715</v>
      </c>
      <c r="Z11" s="16">
        <v>-9516</v>
      </c>
      <c r="AA11" s="16">
        <v>-47713</v>
      </c>
      <c r="AB11" s="16">
        <v>-64922</v>
      </c>
      <c r="AC11" s="16">
        <v>-44077</v>
      </c>
      <c r="AD11" s="16">
        <v>-24033</v>
      </c>
      <c r="AE11" s="16">
        <v>-31457</v>
      </c>
      <c r="AF11" s="16">
        <v>-25098</v>
      </c>
      <c r="AH11" s="3"/>
      <c r="AI11" s="3"/>
      <c r="AJ11" s="3"/>
    </row>
    <row r="12" spans="1:36" s="6" customFormat="1" ht="15.75" thickBot="1" x14ac:dyDescent="0.3">
      <c r="A12" s="20" t="s">
        <v>9</v>
      </c>
      <c r="B12" s="18">
        <v>321815</v>
      </c>
      <c r="C12" s="18">
        <v>489816</v>
      </c>
      <c r="D12" s="18">
        <v>660320</v>
      </c>
      <c r="E12" s="18">
        <v>588808</v>
      </c>
      <c r="F12" s="18">
        <v>379200</v>
      </c>
      <c r="G12" s="18">
        <v>253113</v>
      </c>
      <c r="H12" s="12"/>
      <c r="I12" s="18">
        <v>91194</v>
      </c>
      <c r="J12" s="18">
        <v>117132</v>
      </c>
      <c r="K12" s="18">
        <v>123652</v>
      </c>
      <c r="L12" s="18">
        <v>139583</v>
      </c>
      <c r="M12" s="18">
        <v>109449</v>
      </c>
      <c r="N12" s="18">
        <v>150453</v>
      </c>
      <c r="O12" s="18">
        <v>193958</v>
      </c>
      <c r="P12" s="18">
        <v>153795</v>
      </c>
      <c r="Q12" s="18">
        <v>162114</v>
      </c>
      <c r="R12" s="18">
        <v>126832</v>
      </c>
      <c r="S12" s="18">
        <v>131745</v>
      </c>
      <c r="T12" s="18">
        <v>122866</v>
      </c>
      <c r="U12" s="18">
        <v>207365</v>
      </c>
      <c r="V12" s="18">
        <v>102083</v>
      </c>
      <c r="W12" s="18">
        <v>124194</v>
      </c>
      <c r="X12" s="18">
        <v>60331</v>
      </c>
      <c r="Y12" s="18">
        <v>92592</v>
      </c>
      <c r="Z12" s="18">
        <v>84250</v>
      </c>
      <c r="AA12" s="18">
        <v>60983</v>
      </c>
      <c r="AB12" s="18">
        <v>20762</v>
      </c>
      <c r="AC12" s="18">
        <v>87118</v>
      </c>
      <c r="AD12" s="18">
        <v>61487</v>
      </c>
      <c r="AE12" s="18">
        <v>55192</v>
      </c>
      <c r="AF12" s="18">
        <v>59870</v>
      </c>
      <c r="AH12" s="3"/>
      <c r="AI12" s="3"/>
      <c r="AJ12" s="3"/>
    </row>
    <row r="13" spans="1:36" s="4" customFormat="1" x14ac:dyDescent="0.25">
      <c r="A13" s="11" t="s">
        <v>10</v>
      </c>
      <c r="B13" s="16">
        <v>8371</v>
      </c>
      <c r="C13" s="16">
        <v>6406</v>
      </c>
      <c r="D13" s="16">
        <v>23551</v>
      </c>
      <c r="E13" s="16">
        <v>13499</v>
      </c>
      <c r="F13" s="16">
        <v>19159</v>
      </c>
      <c r="G13" s="16">
        <v>5065</v>
      </c>
      <c r="H13" s="12"/>
      <c r="I13" s="16">
        <v>3103</v>
      </c>
      <c r="J13" s="16">
        <v>1033</v>
      </c>
      <c r="K13" s="16">
        <v>1443</v>
      </c>
      <c r="L13" s="16">
        <v>3225</v>
      </c>
      <c r="M13" s="16">
        <v>705</v>
      </c>
      <c r="N13" s="16">
        <v>1488</v>
      </c>
      <c r="O13" s="16">
        <v>10435</v>
      </c>
      <c r="P13" s="16">
        <v>-2837</v>
      </c>
      <c r="Q13" s="16">
        <v>14465</v>
      </c>
      <c r="R13" s="16">
        <v>3506</v>
      </c>
      <c r="S13" s="16">
        <v>-157</v>
      </c>
      <c r="T13" s="16">
        <v>3023</v>
      </c>
      <c r="U13" s="16">
        <v>7127</v>
      </c>
      <c r="V13" s="16">
        <v>4967</v>
      </c>
      <c r="W13" s="16">
        <v>16349</v>
      </c>
      <c r="X13" s="16">
        <v>-7113</v>
      </c>
      <c r="Y13" s="16">
        <v>4956</v>
      </c>
      <c r="Z13" s="16">
        <v>4244</v>
      </c>
      <c r="AA13" s="16">
        <v>-1506</v>
      </c>
      <c r="AB13" s="16">
        <v>9798</v>
      </c>
      <c r="AC13" s="16">
        <v>-7471</v>
      </c>
      <c r="AD13" s="16">
        <v>25275</v>
      </c>
      <c r="AE13" s="16">
        <v>-8637</v>
      </c>
      <c r="AF13" s="16">
        <v>14272</v>
      </c>
      <c r="AH13" s="3"/>
      <c r="AI13" s="3"/>
      <c r="AJ13" s="3"/>
    </row>
    <row r="14" spans="1:36" s="4" customFormat="1" x14ac:dyDescent="0.25">
      <c r="A14" s="11" t="s">
        <v>11</v>
      </c>
      <c r="B14" s="16">
        <v>-151364</v>
      </c>
      <c r="C14" s="16">
        <v>-219003</v>
      </c>
      <c r="D14" s="16">
        <v>-59595</v>
      </c>
      <c r="E14" s="16">
        <v>-86787</v>
      </c>
      <c r="F14" s="16">
        <v>-93851</v>
      </c>
      <c r="G14" s="16">
        <v>-86391</v>
      </c>
      <c r="H14" s="12"/>
      <c r="I14" s="16">
        <v>-31498</v>
      </c>
      <c r="J14" s="16">
        <v>-48464</v>
      </c>
      <c r="K14" s="16">
        <v>-16232</v>
      </c>
      <c r="L14" s="16">
        <v>-30584</v>
      </c>
      <c r="M14" s="16">
        <v>-123723</v>
      </c>
      <c r="N14" s="16">
        <v>-20182</v>
      </c>
      <c r="O14" s="16">
        <v>-2265</v>
      </c>
      <c r="P14" s="16">
        <v>-16764</v>
      </c>
      <c r="Q14" s="16">
        <v>-20384</v>
      </c>
      <c r="R14" s="16">
        <v>-34590</v>
      </c>
      <c r="S14" s="16">
        <v>-9499</v>
      </c>
      <c r="T14" s="16">
        <v>-11220</v>
      </c>
      <c r="U14" s="16">
        <v>-31478</v>
      </c>
      <c r="V14" s="16">
        <v>-11257</v>
      </c>
      <c r="W14" s="16">
        <v>-13268</v>
      </c>
      <c r="X14" s="16">
        <v>-13741</v>
      </c>
      <c r="Y14" s="16">
        <v>-55585</v>
      </c>
      <c r="Z14" s="16">
        <v>-14924</v>
      </c>
      <c r="AA14" s="16">
        <v>-17132</v>
      </c>
      <c r="AB14" s="16">
        <v>-20847</v>
      </c>
      <c r="AC14" s="16">
        <v>-33488</v>
      </c>
      <c r="AD14" s="16">
        <v>-21586</v>
      </c>
      <c r="AE14" s="16">
        <v>-33962</v>
      </c>
      <c r="AF14" s="16">
        <v>-22597</v>
      </c>
      <c r="AH14" s="3"/>
      <c r="AI14" s="3"/>
      <c r="AJ14" s="3"/>
    </row>
    <row r="15" spans="1:36" s="6" customFormat="1" ht="15.75" thickBot="1" x14ac:dyDescent="0.3">
      <c r="A15" s="20" t="s">
        <v>12</v>
      </c>
      <c r="B15" s="18">
        <v>-142993</v>
      </c>
      <c r="C15" s="18">
        <v>-212597</v>
      </c>
      <c r="D15" s="18">
        <v>-36044</v>
      </c>
      <c r="E15" s="18">
        <v>-73288</v>
      </c>
      <c r="F15" s="18">
        <v>-74692</v>
      </c>
      <c r="G15" s="18">
        <v>-81326</v>
      </c>
      <c r="H15" s="12"/>
      <c r="I15" s="18">
        <v>-28395</v>
      </c>
      <c r="J15" s="18">
        <v>-47431</v>
      </c>
      <c r="K15" s="18">
        <v>-14789</v>
      </c>
      <c r="L15" s="18">
        <v>-27359</v>
      </c>
      <c r="M15" s="18">
        <v>-123018</v>
      </c>
      <c r="N15" s="18">
        <v>-18694</v>
      </c>
      <c r="O15" s="18">
        <v>8170</v>
      </c>
      <c r="P15" s="18">
        <v>-19601</v>
      </c>
      <c r="Q15" s="18">
        <v>-5919</v>
      </c>
      <c r="R15" s="18">
        <v>-31084</v>
      </c>
      <c r="S15" s="18">
        <v>-9656</v>
      </c>
      <c r="T15" s="18">
        <v>-8197</v>
      </c>
      <c r="U15" s="18">
        <v>-24351</v>
      </c>
      <c r="V15" s="18">
        <v>-6290</v>
      </c>
      <c r="W15" s="18">
        <v>3081</v>
      </c>
      <c r="X15" s="18">
        <v>-20854</v>
      </c>
      <c r="Y15" s="18">
        <v>-50629</v>
      </c>
      <c r="Z15" s="18">
        <v>-10680</v>
      </c>
      <c r="AA15" s="18">
        <v>-18638</v>
      </c>
      <c r="AB15" s="18">
        <v>-11049</v>
      </c>
      <c r="AC15" s="18">
        <v>-40959</v>
      </c>
      <c r="AD15" s="18">
        <v>3689</v>
      </c>
      <c r="AE15" s="18">
        <v>-42599</v>
      </c>
      <c r="AF15" s="18">
        <v>-8325</v>
      </c>
      <c r="AH15" s="3"/>
      <c r="AI15" s="3"/>
      <c r="AJ15" s="3"/>
    </row>
    <row r="16" spans="1:36" s="4" customFormat="1" ht="25.5" x14ac:dyDescent="0.25">
      <c r="A16" s="11" t="s">
        <v>13</v>
      </c>
      <c r="B16" s="16">
        <v>251</v>
      </c>
      <c r="C16" s="16">
        <v>163</v>
      </c>
      <c r="D16" s="16">
        <v>674</v>
      </c>
      <c r="E16" s="16">
        <v>225</v>
      </c>
      <c r="F16" s="16">
        <v>516</v>
      </c>
      <c r="G16" s="16">
        <v>1106</v>
      </c>
      <c r="H16" s="12"/>
      <c r="I16" s="16">
        <v>-21</v>
      </c>
      <c r="J16" s="16">
        <v>104</v>
      </c>
      <c r="K16" s="16">
        <v>78</v>
      </c>
      <c r="L16" s="16">
        <v>-107</v>
      </c>
      <c r="M16" s="16">
        <v>88</v>
      </c>
      <c r="N16" s="16">
        <v>383</v>
      </c>
      <c r="O16" s="16">
        <v>86</v>
      </c>
      <c r="P16" s="16">
        <v>-41</v>
      </c>
      <c r="Q16" s="16">
        <v>246</v>
      </c>
      <c r="R16" s="16">
        <v>-51</v>
      </c>
      <c r="S16" s="16">
        <v>225</v>
      </c>
      <c r="T16" s="16">
        <v>-12</v>
      </c>
      <c r="U16" s="16">
        <v>63</v>
      </c>
      <c r="V16" s="16">
        <v>-4</v>
      </c>
      <c r="W16" s="16">
        <v>17</v>
      </c>
      <c r="X16" s="16">
        <v>178</v>
      </c>
      <c r="Y16" s="16">
        <v>325</v>
      </c>
      <c r="Z16" s="16">
        <v>322</v>
      </c>
      <c r="AA16" s="16">
        <v>441</v>
      </c>
      <c r="AB16" s="16">
        <v>204</v>
      </c>
      <c r="AC16" s="16">
        <v>139</v>
      </c>
      <c r="AD16" s="16">
        <v>321</v>
      </c>
      <c r="AE16" s="16">
        <v>-130</v>
      </c>
      <c r="AF16" s="16">
        <v>-115</v>
      </c>
      <c r="AH16" s="3"/>
      <c r="AI16" s="3"/>
      <c r="AJ16" s="3"/>
    </row>
    <row r="17" spans="1:36" s="6" customFormat="1" ht="15.75" thickBot="1" x14ac:dyDescent="0.3">
      <c r="A17" s="20" t="s">
        <v>14</v>
      </c>
      <c r="B17" s="18">
        <v>179073</v>
      </c>
      <c r="C17" s="18">
        <v>277382</v>
      </c>
      <c r="D17" s="18">
        <v>624950</v>
      </c>
      <c r="E17" s="18">
        <v>515745</v>
      </c>
      <c r="F17" s="18">
        <v>305024</v>
      </c>
      <c r="G17" s="18">
        <v>172893</v>
      </c>
      <c r="H17" s="12"/>
      <c r="I17" s="18">
        <v>62778</v>
      </c>
      <c r="J17" s="18">
        <v>69805</v>
      </c>
      <c r="K17" s="18">
        <v>108941</v>
      </c>
      <c r="L17" s="18">
        <v>112117</v>
      </c>
      <c r="M17" s="18">
        <v>-13481</v>
      </c>
      <c r="N17" s="18">
        <v>132142</v>
      </c>
      <c r="O17" s="18">
        <v>202214</v>
      </c>
      <c r="P17" s="18">
        <v>134153</v>
      </c>
      <c r="Q17" s="18">
        <v>156441</v>
      </c>
      <c r="R17" s="18">
        <v>95697</v>
      </c>
      <c r="S17" s="18">
        <v>122314</v>
      </c>
      <c r="T17" s="18">
        <v>114657</v>
      </c>
      <c r="U17" s="18">
        <v>183077</v>
      </c>
      <c r="V17" s="18">
        <v>95789</v>
      </c>
      <c r="W17" s="18">
        <v>127292</v>
      </c>
      <c r="X17" s="18">
        <v>39655</v>
      </c>
      <c r="Y17" s="18">
        <v>42288</v>
      </c>
      <c r="Z17" s="18">
        <v>73892</v>
      </c>
      <c r="AA17" s="18">
        <v>42786</v>
      </c>
      <c r="AB17" s="18">
        <v>9917</v>
      </c>
      <c r="AC17" s="18">
        <v>46298</v>
      </c>
      <c r="AD17" s="18">
        <v>65497</v>
      </c>
      <c r="AE17" s="18">
        <v>12463</v>
      </c>
      <c r="AF17" s="18">
        <v>51430</v>
      </c>
      <c r="AH17" s="3"/>
      <c r="AI17" s="3"/>
      <c r="AJ17" s="3"/>
    </row>
    <row r="18" spans="1:36" s="4" customFormat="1" x14ac:dyDescent="0.25">
      <c r="A18" s="11" t="s">
        <v>15</v>
      </c>
      <c r="B18" s="16">
        <v>-45291</v>
      </c>
      <c r="C18" s="16">
        <v>68623</v>
      </c>
      <c r="D18" s="16">
        <v>-30814</v>
      </c>
      <c r="E18" s="16">
        <v>-121770</v>
      </c>
      <c r="F18" s="16">
        <v>-192521</v>
      </c>
      <c r="G18" s="16">
        <v>-65390</v>
      </c>
      <c r="H18" s="12"/>
      <c r="I18" s="16">
        <v>-794</v>
      </c>
      <c r="J18" s="16">
        <v>-16582</v>
      </c>
      <c r="K18" s="16">
        <v>-23381</v>
      </c>
      <c r="L18" s="16">
        <v>7215</v>
      </c>
      <c r="M18" s="16">
        <v>101371</v>
      </c>
      <c r="N18" s="16">
        <v>-29904</v>
      </c>
      <c r="O18" s="16">
        <v>-40135</v>
      </c>
      <c r="P18" s="16">
        <v>21417</v>
      </c>
      <c r="Q18" s="16">
        <v>17808</v>
      </c>
      <c r="R18" s="16">
        <v>-17608</v>
      </c>
      <c r="S18" s="16">
        <v>-29249</v>
      </c>
      <c r="T18" s="16">
        <v>-29502</v>
      </c>
      <c r="U18" s="16">
        <v>-45411</v>
      </c>
      <c r="V18" s="16">
        <v>-21739</v>
      </c>
      <c r="W18" s="16">
        <v>-28533</v>
      </c>
      <c r="X18" s="16">
        <v>-12740</v>
      </c>
      <c r="Y18" s="16">
        <v>-129509</v>
      </c>
      <c r="Z18" s="16">
        <v>-10663</v>
      </c>
      <c r="AA18" s="16">
        <v>-22332</v>
      </c>
      <c r="AB18" s="16">
        <v>-14905</v>
      </c>
      <c r="AC18" s="16">
        <v>-17490</v>
      </c>
      <c r="AD18" s="16">
        <v>-27195</v>
      </c>
      <c r="AE18" s="16">
        <v>-17441</v>
      </c>
      <c r="AF18" s="16">
        <v>-14829</v>
      </c>
      <c r="AH18" s="3"/>
      <c r="AI18" s="3"/>
      <c r="AJ18" s="3"/>
    </row>
    <row r="19" spans="1:36" s="6" customFormat="1" ht="15.75" thickBot="1" x14ac:dyDescent="0.3">
      <c r="A19" s="20" t="s">
        <v>16</v>
      </c>
      <c r="B19" s="18">
        <v>133782</v>
      </c>
      <c r="C19" s="18">
        <v>346005</v>
      </c>
      <c r="D19" s="18">
        <v>594136</v>
      </c>
      <c r="E19" s="18">
        <v>393975</v>
      </c>
      <c r="F19" s="18">
        <v>112503</v>
      </c>
      <c r="G19" s="18">
        <v>107503</v>
      </c>
      <c r="H19" s="12"/>
      <c r="I19" s="18">
        <v>61984</v>
      </c>
      <c r="J19" s="18">
        <v>53223</v>
      </c>
      <c r="K19" s="18">
        <v>85560</v>
      </c>
      <c r="L19" s="18">
        <v>119332</v>
      </c>
      <c r="M19" s="18">
        <v>87890</v>
      </c>
      <c r="N19" s="18">
        <v>102238</v>
      </c>
      <c r="O19" s="18">
        <v>162079</v>
      </c>
      <c r="P19" s="18">
        <v>155570</v>
      </c>
      <c r="Q19" s="18">
        <v>174249</v>
      </c>
      <c r="R19" s="18">
        <v>78089</v>
      </c>
      <c r="S19" s="18">
        <v>93065</v>
      </c>
      <c r="T19" s="18">
        <v>85155</v>
      </c>
      <c r="U19" s="18">
        <v>137666</v>
      </c>
      <c r="V19" s="18">
        <v>74050</v>
      </c>
      <c r="W19" s="18">
        <v>98759</v>
      </c>
      <c r="X19" s="18">
        <v>26915</v>
      </c>
      <c r="Y19" s="18">
        <v>-87221</v>
      </c>
      <c r="Z19" s="18">
        <v>63229</v>
      </c>
      <c r="AA19" s="18">
        <v>20454</v>
      </c>
      <c r="AB19" s="18">
        <v>-4988</v>
      </c>
      <c r="AC19" s="18">
        <v>28808</v>
      </c>
      <c r="AD19" s="18">
        <v>38302</v>
      </c>
      <c r="AE19" s="18">
        <v>-4978</v>
      </c>
      <c r="AF19" s="18">
        <v>36601</v>
      </c>
      <c r="AH19" s="3"/>
      <c r="AI19" s="3"/>
      <c r="AJ19" s="3"/>
    </row>
    <row r="20" spans="1:36" s="4" customFormat="1" x14ac:dyDescent="0.25">
      <c r="A20" s="10" t="s">
        <v>17</v>
      </c>
      <c r="B20" s="21"/>
      <c r="C20" s="21"/>
      <c r="D20" s="21"/>
      <c r="E20" s="21">
        <v>0</v>
      </c>
      <c r="F20" s="21">
        <v>0</v>
      </c>
      <c r="G20" s="21">
        <v>0</v>
      </c>
      <c r="H20" s="12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>
        <v>0</v>
      </c>
      <c r="AA20" s="21">
        <v>0</v>
      </c>
      <c r="AB20" s="21">
        <v>0</v>
      </c>
      <c r="AC20" s="21">
        <v>0</v>
      </c>
      <c r="AD20" s="21">
        <v>0</v>
      </c>
      <c r="AE20" s="21">
        <v>0</v>
      </c>
      <c r="AF20" s="21">
        <v>0</v>
      </c>
      <c r="AH20" s="3"/>
      <c r="AI20" s="3"/>
      <c r="AJ20" s="3"/>
    </row>
    <row r="21" spans="1:36" s="6" customFormat="1" ht="15.75" thickBot="1" x14ac:dyDescent="0.3">
      <c r="A21" s="20" t="s">
        <v>200</v>
      </c>
      <c r="B21" s="18">
        <v>32571</v>
      </c>
      <c r="C21" s="18">
        <v>0</v>
      </c>
      <c r="D21" s="18">
        <v>0</v>
      </c>
      <c r="E21" s="18">
        <v>0</v>
      </c>
      <c r="F21" s="18">
        <v>0</v>
      </c>
      <c r="G21" s="18">
        <v>1579</v>
      </c>
      <c r="H21" s="12"/>
      <c r="I21" s="18">
        <v>49725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/>
      <c r="Z21" s="16">
        <v>-1399</v>
      </c>
      <c r="AA21" s="16">
        <v>-2562</v>
      </c>
      <c r="AB21" s="16">
        <v>5398</v>
      </c>
      <c r="AC21" s="16">
        <v>142</v>
      </c>
      <c r="AD21" s="16">
        <v>1119</v>
      </c>
      <c r="AE21" s="16">
        <v>-426</v>
      </c>
      <c r="AF21" s="16">
        <v>5571</v>
      </c>
      <c r="AH21" s="3"/>
      <c r="AI21" s="3"/>
      <c r="AJ21" s="3"/>
    </row>
    <row r="22" spans="1:36" s="7" customFormat="1" ht="15.75" thickBot="1" x14ac:dyDescent="0.3">
      <c r="A22" s="22" t="s">
        <v>19</v>
      </c>
      <c r="B22" s="23">
        <v>166353</v>
      </c>
      <c r="C22" s="23">
        <v>346005</v>
      </c>
      <c r="D22" s="23">
        <v>594136</v>
      </c>
      <c r="E22" s="23">
        <v>393975</v>
      </c>
      <c r="F22" s="23">
        <v>112503</v>
      </c>
      <c r="G22" s="23">
        <v>109082</v>
      </c>
      <c r="H22" s="12"/>
      <c r="I22" s="23">
        <v>111709</v>
      </c>
      <c r="J22" s="23">
        <v>53223</v>
      </c>
      <c r="K22" s="23">
        <v>85560</v>
      </c>
      <c r="L22" s="23">
        <v>119332</v>
      </c>
      <c r="M22" s="23">
        <v>87890</v>
      </c>
      <c r="N22" s="23">
        <v>102238</v>
      </c>
      <c r="O22" s="23">
        <v>162079</v>
      </c>
      <c r="P22" s="23">
        <v>155570</v>
      </c>
      <c r="Q22" s="23">
        <v>174249</v>
      </c>
      <c r="R22" s="23">
        <v>78089</v>
      </c>
      <c r="S22" s="23">
        <v>93065</v>
      </c>
      <c r="T22" s="23">
        <v>85155</v>
      </c>
      <c r="U22" s="23">
        <v>137666</v>
      </c>
      <c r="V22" s="23">
        <v>74050</v>
      </c>
      <c r="W22" s="23">
        <v>98759</v>
      </c>
      <c r="X22" s="23">
        <v>26915</v>
      </c>
      <c r="Y22" s="23">
        <v>-87221</v>
      </c>
      <c r="Z22" s="23">
        <v>61830</v>
      </c>
      <c r="AA22" s="18">
        <v>17892</v>
      </c>
      <c r="AB22" s="18">
        <v>410</v>
      </c>
      <c r="AC22" s="18">
        <v>28950</v>
      </c>
      <c r="AD22" s="18">
        <v>39421</v>
      </c>
      <c r="AE22" s="18">
        <v>-5404</v>
      </c>
      <c r="AF22" s="18">
        <v>42172</v>
      </c>
      <c r="AH22" s="3"/>
      <c r="AI22" s="3"/>
      <c r="AJ22" s="3"/>
    </row>
    <row r="23" spans="1:36" s="4" customFormat="1" x14ac:dyDescent="0.25">
      <c r="A23" s="11" t="s">
        <v>20</v>
      </c>
      <c r="B23" s="21"/>
      <c r="C23" s="21"/>
      <c r="D23" s="21"/>
      <c r="E23" s="21">
        <v>0</v>
      </c>
      <c r="F23" s="21">
        <v>0</v>
      </c>
      <c r="G23" s="21"/>
      <c r="H23" s="12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>
        <v>0</v>
      </c>
      <c r="AD23" s="21"/>
      <c r="AE23" s="21"/>
      <c r="AF23" s="21"/>
      <c r="AH23" s="3"/>
      <c r="AI23" s="3"/>
      <c r="AJ23" s="3"/>
    </row>
    <row r="24" spans="1:36" s="4" customFormat="1" x14ac:dyDescent="0.25">
      <c r="A24" s="11" t="s">
        <v>21</v>
      </c>
      <c r="B24" s="16">
        <v>167116</v>
      </c>
      <c r="C24" s="16">
        <v>342987</v>
      </c>
      <c r="D24" s="16">
        <v>593513</v>
      </c>
      <c r="E24" s="16">
        <v>393413</v>
      </c>
      <c r="F24" s="16">
        <v>112044</v>
      </c>
      <c r="G24" s="16">
        <v>110360</v>
      </c>
      <c r="H24" s="12"/>
      <c r="I24" s="16">
        <v>111004</v>
      </c>
      <c r="J24" s="16">
        <v>52209</v>
      </c>
      <c r="K24" s="16">
        <v>86248</v>
      </c>
      <c r="L24" s="16">
        <v>116801</v>
      </c>
      <c r="M24" s="16">
        <v>87729</v>
      </c>
      <c r="N24" s="16">
        <v>102068</v>
      </c>
      <c r="O24" s="16">
        <v>161925</v>
      </c>
      <c r="P24" s="16">
        <v>155506</v>
      </c>
      <c r="Q24" s="16">
        <v>174014</v>
      </c>
      <c r="R24" s="16">
        <v>78003</v>
      </c>
      <c r="S24" s="16">
        <v>92941</v>
      </c>
      <c r="T24" s="16">
        <v>85003</v>
      </c>
      <c r="U24" s="16">
        <v>137466</v>
      </c>
      <c r="V24" s="16">
        <v>73897</v>
      </c>
      <c r="W24" s="16">
        <v>98595</v>
      </c>
      <c r="X24" s="16">
        <v>26843</v>
      </c>
      <c r="Y24" s="16">
        <v>-87291</v>
      </c>
      <c r="Z24" s="16">
        <v>61775</v>
      </c>
      <c r="AA24" s="16">
        <v>18216</v>
      </c>
      <c r="AB24" s="16">
        <v>933</v>
      </c>
      <c r="AC24" s="16">
        <v>29436</v>
      </c>
      <c r="AD24" s="16">
        <v>39675</v>
      </c>
      <c r="AE24" s="16">
        <v>-4977</v>
      </c>
      <c r="AF24" s="16">
        <v>42580</v>
      </c>
      <c r="AH24" s="3"/>
      <c r="AI24" s="3"/>
      <c r="AJ24" s="3"/>
    </row>
    <row r="25" spans="1:36" s="6" customFormat="1" ht="15.75" thickBot="1" x14ac:dyDescent="0.3">
      <c r="A25" s="25" t="s">
        <v>22</v>
      </c>
      <c r="B25" s="26">
        <v>-763</v>
      </c>
      <c r="C25" s="26">
        <v>3018</v>
      </c>
      <c r="D25" s="26">
        <v>623</v>
      </c>
      <c r="E25" s="26">
        <v>562</v>
      </c>
      <c r="F25" s="26">
        <v>459</v>
      </c>
      <c r="G25" s="26">
        <v>-1278</v>
      </c>
      <c r="H25" s="12"/>
      <c r="I25" s="26">
        <v>705</v>
      </c>
      <c r="J25" s="26">
        <v>1014</v>
      </c>
      <c r="K25" s="26">
        <v>-688</v>
      </c>
      <c r="L25" s="26">
        <v>2531</v>
      </c>
      <c r="M25" s="26">
        <v>161</v>
      </c>
      <c r="N25" s="26">
        <v>170</v>
      </c>
      <c r="O25" s="26">
        <v>154</v>
      </c>
      <c r="P25" s="26">
        <v>64</v>
      </c>
      <c r="Q25" s="26">
        <v>235</v>
      </c>
      <c r="R25" s="26">
        <v>86</v>
      </c>
      <c r="S25" s="26">
        <v>124</v>
      </c>
      <c r="T25" s="26">
        <v>152</v>
      </c>
      <c r="U25" s="26">
        <v>200</v>
      </c>
      <c r="V25" s="26">
        <v>153</v>
      </c>
      <c r="W25" s="26">
        <v>164</v>
      </c>
      <c r="X25" s="26">
        <v>72</v>
      </c>
      <c r="Y25" s="26">
        <v>70</v>
      </c>
      <c r="Z25" s="26">
        <v>55</v>
      </c>
      <c r="AA25" s="26">
        <v>-324</v>
      </c>
      <c r="AB25" s="26">
        <v>-523</v>
      </c>
      <c r="AC25" s="26">
        <v>-486</v>
      </c>
      <c r="AD25" s="26">
        <v>-254</v>
      </c>
      <c r="AE25" s="26">
        <v>-427</v>
      </c>
      <c r="AF25" s="26">
        <v>-408</v>
      </c>
      <c r="AH25" s="3"/>
      <c r="AI25" s="3"/>
      <c r="AJ25" s="3"/>
    </row>
    <row r="26" spans="1:36" s="4" customFormat="1" x14ac:dyDescent="0.25">
      <c r="A26" s="10" t="s">
        <v>23</v>
      </c>
      <c r="B26" s="21"/>
      <c r="C26" s="21"/>
      <c r="D26" s="21"/>
      <c r="E26" s="21"/>
      <c r="F26" s="21">
        <v>0</v>
      </c>
      <c r="G26" s="21"/>
      <c r="H26" s="12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>
        <v>0</v>
      </c>
      <c r="AD26" s="21"/>
      <c r="AE26" s="21"/>
      <c r="AF26" s="21"/>
      <c r="AH26" s="3"/>
      <c r="AI26" s="3"/>
      <c r="AJ26" s="3"/>
    </row>
    <row r="27" spans="1:36" s="4" customFormat="1" x14ac:dyDescent="0.25">
      <c r="A27" s="11" t="s">
        <v>24</v>
      </c>
      <c r="B27" s="27">
        <v>3.17</v>
      </c>
      <c r="C27" s="27">
        <v>6.51</v>
      </c>
      <c r="D27" s="27">
        <v>11.26</v>
      </c>
      <c r="E27" s="27">
        <v>7.47</v>
      </c>
      <c r="F27" s="27">
        <v>2.1300000000000003</v>
      </c>
      <c r="G27" s="27">
        <v>2.09</v>
      </c>
      <c r="H27" s="12"/>
      <c r="I27" s="27">
        <v>2.11</v>
      </c>
      <c r="J27" s="27">
        <v>0.99</v>
      </c>
      <c r="K27" s="27">
        <v>1.64</v>
      </c>
      <c r="L27" s="27">
        <v>2.21</v>
      </c>
      <c r="M27" s="27">
        <v>1.67</v>
      </c>
      <c r="N27" s="27">
        <v>1.94</v>
      </c>
      <c r="O27" s="27">
        <v>3.07</v>
      </c>
      <c r="P27" s="27">
        <v>2.95</v>
      </c>
      <c r="Q27" s="27">
        <v>3.3</v>
      </c>
      <c r="R27" s="27">
        <v>1.48</v>
      </c>
      <c r="S27" s="27">
        <v>1.7600000000000002</v>
      </c>
      <c r="T27" s="27">
        <v>1.62</v>
      </c>
      <c r="U27" s="27">
        <v>2.6099999999999994</v>
      </c>
      <c r="V27" s="27">
        <v>1.4</v>
      </c>
      <c r="W27" s="27">
        <v>1.87</v>
      </c>
      <c r="X27" s="27">
        <v>0.51</v>
      </c>
      <c r="Y27" s="27">
        <v>-1.65</v>
      </c>
      <c r="Z27" s="27">
        <v>1.17</v>
      </c>
      <c r="AA27" s="27">
        <v>0.35</v>
      </c>
      <c r="AB27" s="27">
        <v>2.0000000000000018E-2</v>
      </c>
      <c r="AC27" s="27">
        <v>0.54999999999999993</v>
      </c>
      <c r="AD27" s="27">
        <v>0.75</v>
      </c>
      <c r="AE27" s="27">
        <v>0.09</v>
      </c>
      <c r="AF27" s="27">
        <v>0.81</v>
      </c>
      <c r="AH27" s="3"/>
      <c r="AI27" s="3"/>
      <c r="AJ27" s="3"/>
    </row>
    <row r="28" spans="1:36" s="6" customFormat="1" ht="15.75" thickBot="1" x14ac:dyDescent="0.3">
      <c r="A28" s="25" t="s">
        <v>25</v>
      </c>
      <c r="B28" s="28">
        <v>3.17</v>
      </c>
      <c r="C28" s="28">
        <v>6.51</v>
      </c>
      <c r="D28" s="28">
        <v>11.26</v>
      </c>
      <c r="E28" s="28">
        <v>7.47</v>
      </c>
      <c r="F28" s="28">
        <v>2.1300000000000003</v>
      </c>
      <c r="G28" s="28">
        <v>2.09</v>
      </c>
      <c r="H28" s="12"/>
      <c r="I28" s="28">
        <v>2.11</v>
      </c>
      <c r="J28" s="28">
        <v>0.99</v>
      </c>
      <c r="K28" s="28">
        <v>1.64</v>
      </c>
      <c r="L28" s="28">
        <v>2.21</v>
      </c>
      <c r="M28" s="28">
        <v>1.67</v>
      </c>
      <c r="N28" s="28">
        <v>1.94</v>
      </c>
      <c r="O28" s="28">
        <v>3.07</v>
      </c>
      <c r="P28" s="28">
        <v>2.95</v>
      </c>
      <c r="Q28" s="28">
        <v>3.3</v>
      </c>
      <c r="R28" s="28">
        <v>1.48</v>
      </c>
      <c r="S28" s="28">
        <v>1.7600000000000002</v>
      </c>
      <c r="T28" s="28">
        <v>1.62</v>
      </c>
      <c r="U28" s="28">
        <v>2.6099999999999994</v>
      </c>
      <c r="V28" s="28">
        <v>1.4</v>
      </c>
      <c r="W28" s="28">
        <v>1.87</v>
      </c>
      <c r="X28" s="28">
        <v>0.51</v>
      </c>
      <c r="Y28" s="28">
        <v>-1.65</v>
      </c>
      <c r="Z28" s="28">
        <v>1.17</v>
      </c>
      <c r="AA28" s="27">
        <v>0.35</v>
      </c>
      <c r="AB28" s="28">
        <v>2.0000000000000018E-2</v>
      </c>
      <c r="AC28" s="28">
        <v>0.54999999999999993</v>
      </c>
      <c r="AD28" s="28">
        <v>0.75</v>
      </c>
      <c r="AE28" s="27">
        <v>0.09</v>
      </c>
      <c r="AF28" s="27">
        <v>0.81</v>
      </c>
      <c r="AH28" s="3"/>
      <c r="AI28" s="3"/>
      <c r="AJ28" s="3"/>
    </row>
    <row r="29" spans="1:36" s="4" customFormat="1" x14ac:dyDescent="0.25">
      <c r="A29" s="10" t="s">
        <v>26</v>
      </c>
      <c r="B29" s="29"/>
      <c r="C29" s="29"/>
      <c r="D29" s="29"/>
      <c r="E29" s="29">
        <v>0</v>
      </c>
      <c r="F29" s="29">
        <v>0</v>
      </c>
      <c r="G29" s="29"/>
      <c r="H29" s="12"/>
      <c r="I29" s="29"/>
      <c r="J29" s="29">
        <v>0</v>
      </c>
      <c r="K29" s="29"/>
      <c r="L29" s="29"/>
      <c r="M29" s="29"/>
      <c r="N29" s="29">
        <v>0</v>
      </c>
      <c r="O29" s="29"/>
      <c r="P29" s="29"/>
      <c r="Q29" s="29"/>
      <c r="R29" s="29"/>
      <c r="S29" s="29"/>
      <c r="T29" s="29"/>
      <c r="U29" s="29"/>
      <c r="V29" s="29">
        <v>0</v>
      </c>
      <c r="W29" s="29"/>
      <c r="X29" s="29"/>
      <c r="Y29" s="29"/>
      <c r="Z29" s="29"/>
      <c r="AA29" s="29"/>
      <c r="AB29" s="29"/>
      <c r="AC29" s="29">
        <v>0</v>
      </c>
      <c r="AD29" s="29"/>
      <c r="AE29" s="29"/>
      <c r="AF29" s="29"/>
      <c r="AH29" s="3"/>
      <c r="AI29" s="3"/>
      <c r="AJ29" s="3"/>
    </row>
    <row r="30" spans="1:36" s="4" customFormat="1" x14ac:dyDescent="0.25">
      <c r="A30" s="11">
        <v>0</v>
      </c>
      <c r="B30" s="27">
        <v>2.5499999999999998</v>
      </c>
      <c r="C30" s="27">
        <v>6.51</v>
      </c>
      <c r="D30" s="27">
        <v>11.26</v>
      </c>
      <c r="E30" s="27">
        <v>7.47</v>
      </c>
      <c r="F30" s="27">
        <v>2.1300000000000003</v>
      </c>
      <c r="G30" s="27">
        <v>2.09</v>
      </c>
      <c r="H30" s="12"/>
      <c r="I30" s="27">
        <v>1.1599999999999999</v>
      </c>
      <c r="J30" s="27">
        <v>0.99</v>
      </c>
      <c r="K30" s="27">
        <v>1.64</v>
      </c>
      <c r="L30" s="27">
        <v>2.21</v>
      </c>
      <c r="M30" s="27">
        <v>1.67</v>
      </c>
      <c r="N30" s="27">
        <v>1.94</v>
      </c>
      <c r="O30" s="27">
        <v>3.07</v>
      </c>
      <c r="P30" s="27">
        <v>2.95</v>
      </c>
      <c r="Q30" s="27">
        <v>3.3</v>
      </c>
      <c r="R30" s="27">
        <v>1.48</v>
      </c>
      <c r="S30" s="27">
        <v>1.7600000000000002</v>
      </c>
      <c r="T30" s="27">
        <v>1.62</v>
      </c>
      <c r="U30" s="27">
        <v>2.6099999999999994</v>
      </c>
      <c r="V30" s="27">
        <v>1.4</v>
      </c>
      <c r="W30" s="27">
        <v>1.87</v>
      </c>
      <c r="X30" s="27">
        <v>0.51</v>
      </c>
      <c r="Y30" s="27">
        <v>-1.65</v>
      </c>
      <c r="Z30" s="27">
        <v>1.2</v>
      </c>
      <c r="AA30" s="27">
        <v>0.39</v>
      </c>
      <c r="AB30" s="27">
        <v>-0.08</v>
      </c>
      <c r="AC30" s="27">
        <v>0.57999999999999985</v>
      </c>
      <c r="AD30" s="27">
        <v>0.73</v>
      </c>
      <c r="AE30" s="27">
        <v>0.08</v>
      </c>
      <c r="AF30" s="27">
        <v>0.7</v>
      </c>
      <c r="AH30" s="3"/>
      <c r="AI30" s="3"/>
      <c r="AJ30" s="3"/>
    </row>
    <row r="31" spans="1:36" s="6" customFormat="1" ht="15.75" thickBot="1" x14ac:dyDescent="0.3">
      <c r="A31" s="25" t="s">
        <v>25</v>
      </c>
      <c r="B31" s="28">
        <v>2.5499999999999998</v>
      </c>
      <c r="C31" s="28">
        <v>6.51</v>
      </c>
      <c r="D31" s="28">
        <v>11.26</v>
      </c>
      <c r="E31" s="28">
        <v>7.47</v>
      </c>
      <c r="F31" s="28">
        <v>2.1300000000000003</v>
      </c>
      <c r="G31" s="28">
        <v>2.09</v>
      </c>
      <c r="H31" s="12"/>
      <c r="I31" s="28">
        <v>1.1599999999999999</v>
      </c>
      <c r="J31" s="28">
        <v>0.99</v>
      </c>
      <c r="K31" s="28">
        <v>1.64</v>
      </c>
      <c r="L31" s="28">
        <v>2.21</v>
      </c>
      <c r="M31" s="28">
        <v>1.67</v>
      </c>
      <c r="N31" s="28">
        <v>1.94</v>
      </c>
      <c r="O31" s="28">
        <v>3.07</v>
      </c>
      <c r="P31" s="28">
        <v>2.95</v>
      </c>
      <c r="Q31" s="28">
        <v>3.3</v>
      </c>
      <c r="R31" s="28">
        <v>1.48</v>
      </c>
      <c r="S31" s="28">
        <v>1.7600000000000002</v>
      </c>
      <c r="T31" s="28">
        <v>1.62</v>
      </c>
      <c r="U31" s="28">
        <v>2.6099999999999994</v>
      </c>
      <c r="V31" s="28">
        <v>1.4</v>
      </c>
      <c r="W31" s="28">
        <v>1.87</v>
      </c>
      <c r="X31" s="28">
        <v>0.51</v>
      </c>
      <c r="Y31" s="28">
        <v>-1.65</v>
      </c>
      <c r="Z31" s="28">
        <v>1.2</v>
      </c>
      <c r="AA31" s="27">
        <v>0.39</v>
      </c>
      <c r="AB31" s="27">
        <v>-0.08</v>
      </c>
      <c r="AC31" s="28">
        <v>0.57999999999999985</v>
      </c>
      <c r="AD31" s="27">
        <v>0.73</v>
      </c>
      <c r="AE31" s="27">
        <v>0.08</v>
      </c>
      <c r="AF31" s="27">
        <v>0.7</v>
      </c>
      <c r="AH31" s="3"/>
      <c r="AI31" s="3"/>
      <c r="AJ31" s="3"/>
    </row>
    <row r="32" spans="1:36" s="4" customFormat="1" x14ac:dyDescent="0.25">
      <c r="A32" s="30"/>
      <c r="B32" s="31"/>
      <c r="C32" s="31"/>
      <c r="D32" s="31"/>
      <c r="E32" s="31">
        <v>0</v>
      </c>
      <c r="F32" s="31">
        <v>0</v>
      </c>
      <c r="G32" s="31"/>
      <c r="H32" s="12"/>
      <c r="I32" s="31"/>
      <c r="J32" s="31">
        <v>0</v>
      </c>
      <c r="K32" s="31"/>
      <c r="L32" s="31"/>
      <c r="M32" s="31"/>
      <c r="N32" s="31">
        <v>0</v>
      </c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H32" s="3"/>
      <c r="AI32" s="3"/>
      <c r="AJ32" s="3"/>
    </row>
    <row r="33" spans="1:36" s="4" customFormat="1" x14ac:dyDescent="0.25">
      <c r="A33" s="32" t="s">
        <v>143</v>
      </c>
      <c r="B33" s="16">
        <v>526301.97025999997</v>
      </c>
      <c r="C33" s="16">
        <v>707538</v>
      </c>
      <c r="D33" s="16">
        <v>883793</v>
      </c>
      <c r="E33" s="16">
        <v>833196</v>
      </c>
      <c r="F33" s="16">
        <v>654403</v>
      </c>
      <c r="G33" s="16">
        <f>SUM(Z33:AC33)</f>
        <v>552438</v>
      </c>
      <c r="H33" s="12"/>
      <c r="I33" s="16">
        <v>145326.78661199997</v>
      </c>
      <c r="J33" s="16">
        <v>173091</v>
      </c>
      <c r="K33" s="16">
        <v>178150</v>
      </c>
      <c r="L33" s="16">
        <v>191342</v>
      </c>
      <c r="M33" s="16">
        <v>164955</v>
      </c>
      <c r="N33" s="16">
        <v>203581</v>
      </c>
      <c r="O33" s="16">
        <v>250174</v>
      </c>
      <c r="P33" s="16">
        <v>208378</v>
      </c>
      <c r="Q33" s="16">
        <v>221660</v>
      </c>
      <c r="R33" s="16">
        <v>186397</v>
      </c>
      <c r="S33" s="16">
        <v>191334</v>
      </c>
      <c r="T33" s="16">
        <v>185489</v>
      </c>
      <c r="U33" s="16">
        <v>269976</v>
      </c>
      <c r="V33" s="16">
        <v>165417.71677180901</v>
      </c>
      <c r="W33" s="16">
        <v>188227</v>
      </c>
      <c r="X33" s="16">
        <v>130965</v>
      </c>
      <c r="Y33" s="16">
        <v>169793.28322819097</v>
      </c>
      <c r="Z33" s="16">
        <v>158476</v>
      </c>
      <c r="AA33" s="16">
        <v>135019</v>
      </c>
      <c r="AB33" s="16">
        <v>95912</v>
      </c>
      <c r="AC33" s="16">
        <v>163031</v>
      </c>
      <c r="AD33" s="16">
        <v>140407</v>
      </c>
      <c r="AE33" s="16">
        <v>134423</v>
      </c>
      <c r="AF33" s="16">
        <v>139237</v>
      </c>
      <c r="AH33" s="3"/>
      <c r="AI33" s="3"/>
      <c r="AJ33" s="3"/>
    </row>
    <row r="34" spans="1:36" s="6" customFormat="1" ht="15.75" thickBot="1" x14ac:dyDescent="0.3">
      <c r="A34" s="33" t="s">
        <v>199</v>
      </c>
      <c r="B34" s="26">
        <v>511126</v>
      </c>
      <c r="C34" s="26">
        <v>748456</v>
      </c>
      <c r="D34" s="26">
        <v>876832</v>
      </c>
      <c r="E34" s="26">
        <v>808137</v>
      </c>
      <c r="F34" s="26">
        <v>633493</v>
      </c>
      <c r="G34" s="16">
        <f>SUM(Z34:AC34)</f>
        <v>638067</v>
      </c>
      <c r="H34" s="12"/>
      <c r="I34" s="26">
        <v>95475</v>
      </c>
      <c r="J34" s="26">
        <v>192758</v>
      </c>
      <c r="K34" s="26">
        <v>187847</v>
      </c>
      <c r="L34" s="26">
        <v>199393</v>
      </c>
      <c r="M34" s="26">
        <v>168458</v>
      </c>
      <c r="N34" s="26">
        <v>206263</v>
      </c>
      <c r="O34" s="26">
        <v>227784</v>
      </c>
      <c r="P34" s="26">
        <v>212820</v>
      </c>
      <c r="Q34" s="26">
        <v>229965</v>
      </c>
      <c r="R34" s="26">
        <v>186677</v>
      </c>
      <c r="S34" s="26">
        <v>191901</v>
      </c>
      <c r="T34" s="16">
        <v>178419</v>
      </c>
      <c r="U34" s="16">
        <v>251140</v>
      </c>
      <c r="V34" s="16">
        <v>167571</v>
      </c>
      <c r="W34" s="16">
        <v>172145</v>
      </c>
      <c r="X34" s="16">
        <v>132150.1412424079</v>
      </c>
      <c r="Y34" s="16">
        <v>161626.8587575921</v>
      </c>
      <c r="Z34" s="16">
        <v>157745</v>
      </c>
      <c r="AA34" s="16">
        <v>172582</v>
      </c>
      <c r="AB34" s="16">
        <v>134826</v>
      </c>
      <c r="AC34" s="16">
        <v>172914</v>
      </c>
      <c r="AD34" s="16">
        <v>138375</v>
      </c>
      <c r="AE34" s="16">
        <v>133390</v>
      </c>
      <c r="AF34" s="16">
        <v>141805</v>
      </c>
      <c r="AH34" s="3"/>
      <c r="AI34" s="3"/>
      <c r="AJ34" s="3"/>
    </row>
    <row r="35" spans="1:36" x14ac:dyDescent="0.25">
      <c r="A35" s="34"/>
      <c r="B35" s="34"/>
      <c r="C35" s="34"/>
      <c r="D35" s="34"/>
      <c r="E35" s="34"/>
      <c r="F35" s="34"/>
      <c r="G35" s="34"/>
      <c r="H35" s="3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W35" s="57"/>
      <c r="X35" s="57"/>
      <c r="Y35" s="57"/>
      <c r="Z35" s="57"/>
      <c r="AA35" s="57"/>
      <c r="AB35" s="57"/>
      <c r="AC35" s="57"/>
      <c r="AD35" s="57"/>
      <c r="AE35" s="57"/>
      <c r="AF35" s="57"/>
    </row>
    <row r="36" spans="1:36" x14ac:dyDescent="0.2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</row>
    <row r="37" spans="1:36" s="8" customFormat="1" ht="12" x14ac:dyDescent="0.2">
      <c r="A37" s="91" t="s">
        <v>239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S37" s="100"/>
      <c r="W37" s="100"/>
      <c r="X37" s="100"/>
      <c r="Y37" s="100"/>
      <c r="Z37" s="100"/>
      <c r="AA37" s="100"/>
      <c r="AB37" s="100"/>
      <c r="AC37" s="100"/>
      <c r="AD37" s="105"/>
      <c r="AE37" s="105"/>
      <c r="AF37" s="105"/>
      <c r="AH37" s="100"/>
    </row>
    <row r="38" spans="1:36" s="8" customFormat="1" ht="12" x14ac:dyDescent="0.2">
      <c r="A38" s="59" t="s">
        <v>198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</row>
    <row r="39" spans="1:36" x14ac:dyDescent="0.25">
      <c r="A39" s="36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</row>
    <row r="40" spans="1:36" x14ac:dyDescent="0.25">
      <c r="A40" s="36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</row>
  </sheetData>
  <pageMargins left="0.25" right="0.25" top="0.75" bottom="0.75" header="0.3" footer="0.3"/>
  <pageSetup paperSize="8"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5BB5C2"/>
    <pageSetUpPr fitToPage="1"/>
  </sheetPr>
  <dimension ref="A1:AK61"/>
  <sheetViews>
    <sheetView zoomScale="74" zoomScaleNormal="74" workbookViewId="0">
      <pane xSplit="1" ySplit="3" topLeftCell="B21" activePane="bottomRight" state="frozen"/>
      <selection pane="topRight" activeCell="B1" sqref="B1"/>
      <selection pane="bottomLeft" activeCell="A2" sqref="A2"/>
      <selection pane="bottomRight" activeCell="Q64" sqref="Q64"/>
    </sheetView>
  </sheetViews>
  <sheetFormatPr defaultColWidth="9.140625" defaultRowHeight="15" outlineLevelRow="1" x14ac:dyDescent="0.25"/>
  <cols>
    <col min="1" max="1" width="67.140625" style="41" customWidth="1"/>
    <col min="2" max="2" width="10.7109375" style="38" customWidth="1"/>
    <col min="3" max="3" width="11.85546875" style="38" customWidth="1"/>
    <col min="4" max="4" width="10.7109375" style="38" customWidth="1"/>
    <col min="5" max="6" width="11.5703125" style="38" customWidth="1"/>
    <col min="7" max="7" width="11.85546875" style="3" customWidth="1"/>
    <col min="8" max="8" width="9.85546875" style="3" customWidth="1"/>
    <col min="9" max="9" width="10.5703125" style="3" customWidth="1"/>
    <col min="10" max="10" width="10.7109375" style="38" customWidth="1"/>
    <col min="11" max="25" width="11.5703125" style="38" customWidth="1"/>
    <col min="26" max="26" width="13.140625" style="3" customWidth="1"/>
    <col min="27" max="32" width="9.85546875" style="3" bestFit="1" customWidth="1"/>
    <col min="33" max="33" width="12" style="3" customWidth="1"/>
    <col min="34" max="36" width="9.85546875" style="3" bestFit="1" customWidth="1"/>
    <col min="37" max="16384" width="9.140625" style="3"/>
  </cols>
  <sheetData>
    <row r="1" spans="1:37" ht="21" x14ac:dyDescent="0.35">
      <c r="A1" s="9" t="s">
        <v>165</v>
      </c>
      <c r="Z1" s="38"/>
      <c r="AA1" s="38"/>
    </row>
    <row r="2" spans="1:37" s="4" customFormat="1" ht="12.75" x14ac:dyDescent="0.2">
      <c r="A2" s="39"/>
      <c r="B2" s="40"/>
      <c r="C2" s="40"/>
      <c r="D2" s="40"/>
      <c r="E2" s="40"/>
      <c r="F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</row>
    <row r="3" spans="1:37" s="12" customFormat="1" ht="12.75" x14ac:dyDescent="0.2">
      <c r="A3" s="42" t="s">
        <v>0</v>
      </c>
      <c r="B3" s="43" t="s">
        <v>29</v>
      </c>
      <c r="C3" s="114">
        <v>42369</v>
      </c>
      <c r="D3" s="43" t="s">
        <v>191</v>
      </c>
      <c r="E3" s="43" t="s">
        <v>211</v>
      </c>
      <c r="F3" s="43" t="s">
        <v>220</v>
      </c>
      <c r="G3" s="104" t="s">
        <v>235</v>
      </c>
      <c r="J3" s="43" t="s">
        <v>161</v>
      </c>
      <c r="K3" s="43" t="s">
        <v>80</v>
      </c>
      <c r="L3" s="43" t="s">
        <v>81</v>
      </c>
      <c r="M3" s="43" t="s">
        <v>29</v>
      </c>
      <c r="N3" s="43" t="s">
        <v>160</v>
      </c>
      <c r="O3" s="43" t="s">
        <v>82</v>
      </c>
      <c r="P3" s="43" t="s">
        <v>83</v>
      </c>
      <c r="Q3" s="43" t="s">
        <v>28</v>
      </c>
      <c r="R3" s="43" t="s">
        <v>181</v>
      </c>
      <c r="S3" s="43" t="s">
        <v>185</v>
      </c>
      <c r="T3" s="43" t="s">
        <v>187</v>
      </c>
      <c r="U3" s="43" t="s">
        <v>191</v>
      </c>
      <c r="V3" s="43" t="s">
        <v>202</v>
      </c>
      <c r="W3" s="43" t="s">
        <v>207</v>
      </c>
      <c r="X3" s="43" t="s">
        <v>209</v>
      </c>
      <c r="Y3" s="43" t="s">
        <v>211</v>
      </c>
      <c r="Z3" s="97" t="s">
        <v>212</v>
      </c>
      <c r="AA3" s="97" t="s">
        <v>216</v>
      </c>
      <c r="AB3" s="97" t="s">
        <v>218</v>
      </c>
      <c r="AC3" s="97" t="s">
        <v>220</v>
      </c>
      <c r="AD3" s="97" t="s">
        <v>224</v>
      </c>
      <c r="AE3" s="104">
        <v>43646</v>
      </c>
      <c r="AF3" s="104">
        <v>43738</v>
      </c>
      <c r="AG3" s="104" t="s">
        <v>235</v>
      </c>
      <c r="AH3" s="104">
        <v>43921</v>
      </c>
      <c r="AI3" s="104">
        <v>44012</v>
      </c>
      <c r="AJ3" s="104">
        <v>44104</v>
      </c>
      <c r="AK3" s="106"/>
    </row>
    <row r="4" spans="1:37" s="13" customFormat="1" ht="12.75" x14ac:dyDescent="0.2">
      <c r="A4" s="45" t="s">
        <v>30</v>
      </c>
      <c r="B4" s="46"/>
      <c r="C4" s="46"/>
      <c r="D4" s="46"/>
      <c r="E4" s="46"/>
      <c r="F4" s="46"/>
      <c r="G4" s="46"/>
      <c r="H4" s="11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107"/>
    </row>
    <row r="5" spans="1:37" s="13" customFormat="1" ht="12.75" x14ac:dyDescent="0.2">
      <c r="A5" s="47" t="s">
        <v>31</v>
      </c>
      <c r="B5" s="16">
        <v>2036738</v>
      </c>
      <c r="C5" s="16">
        <v>2305005</v>
      </c>
      <c r="D5" s="16">
        <v>2623660</v>
      </c>
      <c r="E5" s="16">
        <v>2712252</v>
      </c>
      <c r="F5" s="16">
        <v>2857199</v>
      </c>
      <c r="G5" s="16">
        <v>2891207</v>
      </c>
      <c r="H5" s="117"/>
      <c r="I5" s="15"/>
      <c r="J5" s="16">
        <v>1809129</v>
      </c>
      <c r="K5" s="16">
        <v>1823687</v>
      </c>
      <c r="L5" s="16">
        <v>1867709</v>
      </c>
      <c r="M5" s="16">
        <v>2036738</v>
      </c>
      <c r="N5" s="16">
        <v>2026452</v>
      </c>
      <c r="O5" s="16">
        <v>2082750</v>
      </c>
      <c r="P5" s="16">
        <v>2160008</v>
      </c>
      <c r="Q5" s="16">
        <v>2305005</v>
      </c>
      <c r="R5" s="16">
        <v>2364982</v>
      </c>
      <c r="S5" s="16">
        <v>2479935</v>
      </c>
      <c r="T5" s="16">
        <v>2501586</v>
      </c>
      <c r="U5" s="16">
        <v>2623660</v>
      </c>
      <c r="V5" s="16">
        <v>2588444</v>
      </c>
      <c r="W5" s="16">
        <v>2611613</v>
      </c>
      <c r="X5" s="16">
        <v>2657285</v>
      </c>
      <c r="Y5" s="16">
        <v>2712252</v>
      </c>
      <c r="Z5" s="16">
        <v>2703014</v>
      </c>
      <c r="AA5" s="16">
        <v>2770065</v>
      </c>
      <c r="AB5" s="16">
        <v>2791498</v>
      </c>
      <c r="AC5" s="16">
        <v>2857199</v>
      </c>
      <c r="AD5" s="16">
        <v>2825186</v>
      </c>
      <c r="AE5" s="16">
        <v>2764990</v>
      </c>
      <c r="AF5" s="16">
        <v>2773395</v>
      </c>
      <c r="AG5" s="16">
        <v>2891207</v>
      </c>
      <c r="AH5" s="16">
        <v>2968553</v>
      </c>
      <c r="AI5" s="16">
        <v>2964158</v>
      </c>
      <c r="AJ5" s="16">
        <v>3102421</v>
      </c>
      <c r="AK5" s="107"/>
    </row>
    <row r="6" spans="1:37" s="13" customFormat="1" ht="12.75" x14ac:dyDescent="0.2">
      <c r="A6" s="47" t="s">
        <v>32</v>
      </c>
      <c r="B6" s="16">
        <v>32357</v>
      </c>
      <c r="C6" s="16">
        <v>31409</v>
      </c>
      <c r="D6" s="16">
        <v>30219</v>
      </c>
      <c r="E6" s="16">
        <v>30069</v>
      </c>
      <c r="F6" s="16">
        <v>29646</v>
      </c>
      <c r="G6" s="16">
        <v>0</v>
      </c>
      <c r="H6" s="117"/>
      <c r="I6" s="15"/>
      <c r="J6" s="16">
        <v>32787</v>
      </c>
      <c r="K6" s="16">
        <v>32548</v>
      </c>
      <c r="L6" s="16">
        <v>32163</v>
      </c>
      <c r="M6" s="16">
        <v>32357</v>
      </c>
      <c r="N6" s="16">
        <v>32252</v>
      </c>
      <c r="O6" s="16">
        <v>31953</v>
      </c>
      <c r="P6" s="16">
        <v>31665</v>
      </c>
      <c r="Q6" s="16">
        <v>31409</v>
      </c>
      <c r="R6" s="16">
        <v>31124</v>
      </c>
      <c r="S6" s="16">
        <v>30836</v>
      </c>
      <c r="T6" s="16">
        <v>30506</v>
      </c>
      <c r="U6" s="16">
        <v>30219</v>
      </c>
      <c r="V6" s="16">
        <v>29932</v>
      </c>
      <c r="W6" s="16">
        <v>29579</v>
      </c>
      <c r="X6" s="16">
        <v>29292</v>
      </c>
      <c r="Y6" s="16">
        <v>30069</v>
      </c>
      <c r="Z6" s="16">
        <v>29963</v>
      </c>
      <c r="AA6" s="16">
        <v>29858</v>
      </c>
      <c r="AB6" s="16">
        <v>29752</v>
      </c>
      <c r="AC6" s="16">
        <v>29646</v>
      </c>
      <c r="AD6" s="16">
        <v>0</v>
      </c>
      <c r="AE6" s="16">
        <v>0</v>
      </c>
      <c r="AF6" s="16">
        <v>0</v>
      </c>
      <c r="AG6" s="16">
        <v>0</v>
      </c>
      <c r="AH6" s="16">
        <v>0</v>
      </c>
      <c r="AI6" s="16">
        <v>0</v>
      </c>
      <c r="AJ6" s="16">
        <v>0</v>
      </c>
      <c r="AK6" s="107"/>
    </row>
    <row r="7" spans="1:37" s="13" customFormat="1" ht="12.75" x14ac:dyDescent="0.2">
      <c r="A7" s="47" t="s">
        <v>223</v>
      </c>
      <c r="B7" s="16">
        <v>0</v>
      </c>
      <c r="C7" s="16">
        <v>0</v>
      </c>
      <c r="D7" s="16">
        <v>0</v>
      </c>
      <c r="E7" s="16">
        <v>0</v>
      </c>
      <c r="F7" s="16">
        <v>0</v>
      </c>
      <c r="G7" s="16">
        <v>194792</v>
      </c>
      <c r="H7" s="117"/>
      <c r="I7" s="15"/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178521</v>
      </c>
      <c r="AE7" s="16">
        <v>175419</v>
      </c>
      <c r="AF7" s="16">
        <v>178675</v>
      </c>
      <c r="AG7" s="16">
        <v>194792</v>
      </c>
      <c r="AH7" s="16">
        <v>193358</v>
      </c>
      <c r="AI7" s="16">
        <v>185557</v>
      </c>
      <c r="AJ7" s="16">
        <v>179679</v>
      </c>
      <c r="AK7" s="107"/>
    </row>
    <row r="8" spans="1:37" s="13" customFormat="1" ht="12.75" x14ac:dyDescent="0.2">
      <c r="A8" s="47" t="s">
        <v>33</v>
      </c>
      <c r="B8" s="16">
        <v>116516</v>
      </c>
      <c r="C8" s="16">
        <v>140875</v>
      </c>
      <c r="D8" s="16">
        <v>129389</v>
      </c>
      <c r="E8" s="16">
        <v>169758</v>
      </c>
      <c r="F8" s="16">
        <v>458158</v>
      </c>
      <c r="G8" s="16">
        <v>486472</v>
      </c>
      <c r="H8" s="117"/>
      <c r="I8" s="15"/>
      <c r="J8" s="16">
        <v>136323</v>
      </c>
      <c r="K8" s="16">
        <v>113671</v>
      </c>
      <c r="L8" s="16">
        <v>111226</v>
      </c>
      <c r="M8" s="16">
        <v>116516</v>
      </c>
      <c r="N8" s="16">
        <v>119404</v>
      </c>
      <c r="O8" s="16">
        <v>111930</v>
      </c>
      <c r="P8" s="16">
        <v>114212</v>
      </c>
      <c r="Q8" s="16">
        <v>140875</v>
      </c>
      <c r="R8" s="16">
        <v>142997</v>
      </c>
      <c r="S8" s="16">
        <v>124843</v>
      </c>
      <c r="T8" s="16">
        <v>124610</v>
      </c>
      <c r="U8" s="16">
        <v>129389</v>
      </c>
      <c r="V8" s="16">
        <v>171604</v>
      </c>
      <c r="W8" s="16">
        <v>142048</v>
      </c>
      <c r="X8" s="16">
        <v>156737</v>
      </c>
      <c r="Y8" s="16">
        <v>169758</v>
      </c>
      <c r="Z8" s="16">
        <v>207111</v>
      </c>
      <c r="AA8" s="16">
        <v>182636</v>
      </c>
      <c r="AB8" s="16">
        <v>371843</v>
      </c>
      <c r="AC8" s="16">
        <v>458158</v>
      </c>
      <c r="AD8" s="16">
        <v>460052</v>
      </c>
      <c r="AE8" s="16">
        <v>440822</v>
      </c>
      <c r="AF8" s="16">
        <v>455232</v>
      </c>
      <c r="AG8" s="16">
        <v>486472</v>
      </c>
      <c r="AH8" s="16">
        <v>592012</v>
      </c>
      <c r="AI8" s="16">
        <v>477297</v>
      </c>
      <c r="AJ8" s="16">
        <v>480272</v>
      </c>
      <c r="AK8" s="107"/>
    </row>
    <row r="9" spans="1:37" s="87" customFormat="1" ht="12.75" x14ac:dyDescent="0.2">
      <c r="A9" s="48" t="s">
        <v>34</v>
      </c>
      <c r="B9" s="111">
        <v>62387</v>
      </c>
      <c r="C9" s="111">
        <v>62378</v>
      </c>
      <c r="D9" s="111">
        <v>64180</v>
      </c>
      <c r="E9" s="111">
        <v>61373</v>
      </c>
      <c r="F9" s="111">
        <v>140713</v>
      </c>
      <c r="G9" s="111">
        <v>139545</v>
      </c>
      <c r="H9" s="118"/>
      <c r="I9" s="112"/>
      <c r="J9" s="111">
        <v>61377</v>
      </c>
      <c r="K9" s="111">
        <v>61261</v>
      </c>
      <c r="L9" s="111">
        <v>61418</v>
      </c>
      <c r="M9" s="111">
        <v>62387</v>
      </c>
      <c r="N9" s="111">
        <v>60465</v>
      </c>
      <c r="O9" s="111">
        <v>61633</v>
      </c>
      <c r="P9" s="111">
        <v>62124</v>
      </c>
      <c r="Q9" s="111">
        <v>62378</v>
      </c>
      <c r="R9" s="111">
        <v>62454</v>
      </c>
      <c r="S9" s="111">
        <v>64197</v>
      </c>
      <c r="T9" s="111">
        <v>62938</v>
      </c>
      <c r="U9" s="111">
        <v>64180</v>
      </c>
      <c r="V9" s="111">
        <v>61915</v>
      </c>
      <c r="W9" s="111">
        <v>61989</v>
      </c>
      <c r="X9" s="111">
        <v>62906</v>
      </c>
      <c r="Y9" s="111">
        <v>61373</v>
      </c>
      <c r="Z9" s="111">
        <v>61790</v>
      </c>
      <c r="AA9" s="111">
        <v>63488</v>
      </c>
      <c r="AB9" s="111">
        <v>178907</v>
      </c>
      <c r="AC9" s="111">
        <v>140713</v>
      </c>
      <c r="AD9" s="111">
        <v>140750</v>
      </c>
      <c r="AE9" s="111">
        <v>139344</v>
      </c>
      <c r="AF9" s="111">
        <v>142828</v>
      </c>
      <c r="AG9" s="111">
        <v>139545</v>
      </c>
      <c r="AH9" s="111">
        <v>147926</v>
      </c>
      <c r="AI9" s="111">
        <v>145464</v>
      </c>
      <c r="AJ9" s="111">
        <v>147198</v>
      </c>
      <c r="AK9" s="108"/>
    </row>
    <row r="10" spans="1:37" s="13" customFormat="1" ht="12.75" x14ac:dyDescent="0.2">
      <c r="A10" s="47" t="s">
        <v>35</v>
      </c>
      <c r="B10" s="16">
        <v>42567</v>
      </c>
      <c r="C10" s="16">
        <v>34308</v>
      </c>
      <c r="D10" s="16">
        <v>31384</v>
      </c>
      <c r="E10" s="16">
        <v>44268</v>
      </c>
      <c r="F10" s="16">
        <v>37766</v>
      </c>
      <c r="G10" s="16">
        <v>36717</v>
      </c>
      <c r="H10" s="117"/>
      <c r="I10" s="15"/>
      <c r="J10" s="16">
        <v>42305</v>
      </c>
      <c r="K10" s="16">
        <v>41748</v>
      </c>
      <c r="L10" s="16">
        <v>35908</v>
      </c>
      <c r="M10" s="16">
        <v>42567</v>
      </c>
      <c r="N10" s="16">
        <v>36418</v>
      </c>
      <c r="O10" s="16">
        <v>36233</v>
      </c>
      <c r="P10" s="16">
        <v>36220</v>
      </c>
      <c r="Q10" s="16">
        <v>34308</v>
      </c>
      <c r="R10" s="16">
        <v>34308</v>
      </c>
      <c r="S10" s="16">
        <v>49292</v>
      </c>
      <c r="T10" s="16">
        <v>32098</v>
      </c>
      <c r="U10" s="16">
        <v>31384</v>
      </c>
      <c r="V10" s="16">
        <v>32227</v>
      </c>
      <c r="W10" s="16">
        <v>33070</v>
      </c>
      <c r="X10" s="16">
        <v>33595</v>
      </c>
      <c r="Y10" s="16">
        <v>44268</v>
      </c>
      <c r="Z10" s="16">
        <v>44268</v>
      </c>
      <c r="AA10" s="16">
        <v>39012</v>
      </c>
      <c r="AB10" s="16">
        <v>38797</v>
      </c>
      <c r="AC10" s="16">
        <v>37766</v>
      </c>
      <c r="AD10" s="16">
        <v>37766</v>
      </c>
      <c r="AE10" s="16">
        <v>37352</v>
      </c>
      <c r="AF10" s="16">
        <v>36367</v>
      </c>
      <c r="AG10" s="16">
        <v>36717</v>
      </c>
      <c r="AH10" s="16">
        <v>36717</v>
      </c>
      <c r="AI10" s="16">
        <v>36625</v>
      </c>
      <c r="AJ10" s="16">
        <v>36647</v>
      </c>
      <c r="AK10" s="107"/>
    </row>
    <row r="11" spans="1:37" s="13" customFormat="1" ht="12.75" x14ac:dyDescent="0.2">
      <c r="A11" s="47" t="s">
        <v>36</v>
      </c>
      <c r="B11" s="16">
        <v>78264</v>
      </c>
      <c r="C11" s="16">
        <v>89612</v>
      </c>
      <c r="D11" s="16">
        <v>99252</v>
      </c>
      <c r="E11" s="16">
        <v>81678</v>
      </c>
      <c r="F11" s="16">
        <v>64603</v>
      </c>
      <c r="G11" s="16">
        <v>57624</v>
      </c>
      <c r="H11" s="117"/>
      <c r="I11" s="15"/>
      <c r="J11" s="16">
        <v>74525</v>
      </c>
      <c r="K11" s="16">
        <v>76319</v>
      </c>
      <c r="L11" s="16">
        <v>78616</v>
      </c>
      <c r="M11" s="16">
        <v>78264</v>
      </c>
      <c r="N11" s="16">
        <v>70290</v>
      </c>
      <c r="O11" s="16">
        <v>82261</v>
      </c>
      <c r="P11" s="16">
        <v>85473</v>
      </c>
      <c r="Q11" s="16">
        <v>89612</v>
      </c>
      <c r="R11" s="16">
        <v>91891</v>
      </c>
      <c r="S11" s="16">
        <v>97704</v>
      </c>
      <c r="T11" s="16">
        <v>95482</v>
      </c>
      <c r="U11" s="16">
        <v>99252</v>
      </c>
      <c r="V11" s="16">
        <v>95820</v>
      </c>
      <c r="W11" s="16">
        <v>97069</v>
      </c>
      <c r="X11" s="16">
        <v>99969</v>
      </c>
      <c r="Y11" s="16">
        <v>81678</v>
      </c>
      <c r="Z11" s="16">
        <v>84321</v>
      </c>
      <c r="AA11" s="16">
        <v>80341</v>
      </c>
      <c r="AB11" s="16">
        <v>68625</v>
      </c>
      <c r="AC11" s="16">
        <v>64603</v>
      </c>
      <c r="AD11" s="16">
        <v>57676</v>
      </c>
      <c r="AE11" s="16">
        <v>57877</v>
      </c>
      <c r="AF11" s="16">
        <v>58858</v>
      </c>
      <c r="AG11" s="16">
        <v>57624</v>
      </c>
      <c r="AH11" s="16">
        <v>61568</v>
      </c>
      <c r="AI11" s="16">
        <v>60366</v>
      </c>
      <c r="AJ11" s="16">
        <v>61156</v>
      </c>
      <c r="AK11" s="107"/>
    </row>
    <row r="12" spans="1:37" s="13" customFormat="1" ht="25.5" x14ac:dyDescent="0.2">
      <c r="A12" s="47" t="s">
        <v>37</v>
      </c>
      <c r="B12" s="16">
        <v>4944</v>
      </c>
      <c r="C12" s="16">
        <v>4918</v>
      </c>
      <c r="D12" s="16">
        <v>5610</v>
      </c>
      <c r="E12" s="16">
        <v>5095</v>
      </c>
      <c r="F12" s="16">
        <v>5556</v>
      </c>
      <c r="G12" s="16">
        <v>5958</v>
      </c>
      <c r="H12" s="117"/>
      <c r="I12" s="15"/>
      <c r="J12" s="16">
        <v>4989</v>
      </c>
      <c r="K12" s="16">
        <v>4976</v>
      </c>
      <c r="L12" s="16">
        <v>4860</v>
      </c>
      <c r="M12" s="16">
        <v>4944</v>
      </c>
      <c r="N12" s="16">
        <v>4845</v>
      </c>
      <c r="O12" s="16">
        <v>5050</v>
      </c>
      <c r="P12" s="16">
        <v>4804</v>
      </c>
      <c r="Q12" s="16">
        <v>4918</v>
      </c>
      <c r="R12" s="16">
        <v>5301</v>
      </c>
      <c r="S12" s="16">
        <v>5581</v>
      </c>
      <c r="T12" s="16">
        <v>5399</v>
      </c>
      <c r="U12" s="16">
        <v>5610</v>
      </c>
      <c r="V12" s="16">
        <v>5301</v>
      </c>
      <c r="W12" s="16">
        <v>5533</v>
      </c>
      <c r="X12" s="16">
        <v>5630</v>
      </c>
      <c r="Y12" s="16">
        <v>5095</v>
      </c>
      <c r="Z12" s="16">
        <v>5145</v>
      </c>
      <c r="AA12" s="16">
        <v>5123</v>
      </c>
      <c r="AB12" s="16">
        <v>5196</v>
      </c>
      <c r="AC12" s="16">
        <v>5556</v>
      </c>
      <c r="AD12" s="16">
        <v>5882</v>
      </c>
      <c r="AE12" s="16">
        <v>5616</v>
      </c>
      <c r="AF12" s="16">
        <v>5977</v>
      </c>
      <c r="AG12" s="16">
        <v>5958</v>
      </c>
      <c r="AH12" s="16">
        <v>6700</v>
      </c>
      <c r="AI12" s="16">
        <v>6441</v>
      </c>
      <c r="AJ12" s="16">
        <v>6413</v>
      </c>
      <c r="AK12" s="107"/>
    </row>
    <row r="13" spans="1:37" s="13" customFormat="1" ht="12.75" x14ac:dyDescent="0.2">
      <c r="A13" s="47" t="s">
        <v>38</v>
      </c>
      <c r="B13" s="16">
        <v>46404</v>
      </c>
      <c r="C13" s="16">
        <v>81449</v>
      </c>
      <c r="D13" s="16">
        <v>90135</v>
      </c>
      <c r="E13" s="16">
        <v>54432</v>
      </c>
      <c r="F13" s="16">
        <v>28774</v>
      </c>
      <c r="G13" s="16">
        <v>17787</v>
      </c>
      <c r="H13" s="117"/>
      <c r="I13" s="15"/>
      <c r="J13" s="16">
        <v>12660</v>
      </c>
      <c r="K13" s="16">
        <v>12404</v>
      </c>
      <c r="L13" s="16">
        <v>12404</v>
      </c>
      <c r="M13" s="16">
        <v>46404</v>
      </c>
      <c r="N13" s="16">
        <v>46404</v>
      </c>
      <c r="O13" s="16">
        <v>46412</v>
      </c>
      <c r="P13" s="16">
        <v>46402</v>
      </c>
      <c r="Q13" s="16">
        <v>81449</v>
      </c>
      <c r="R13" s="16">
        <v>61843</v>
      </c>
      <c r="S13" s="16">
        <v>61055</v>
      </c>
      <c r="T13" s="16">
        <v>79356</v>
      </c>
      <c r="U13" s="16">
        <v>90135</v>
      </c>
      <c r="V13" s="16">
        <v>80138</v>
      </c>
      <c r="W13" s="16">
        <v>64766</v>
      </c>
      <c r="X13" s="16">
        <v>64811</v>
      </c>
      <c r="Y13" s="16">
        <v>54432</v>
      </c>
      <c r="Z13" s="16">
        <v>47901</v>
      </c>
      <c r="AA13" s="16">
        <v>41780</v>
      </c>
      <c r="AB13" s="16">
        <v>44503</v>
      </c>
      <c r="AC13" s="16">
        <v>28774</v>
      </c>
      <c r="AD13" s="16">
        <v>24714</v>
      </c>
      <c r="AE13" s="16">
        <v>20397</v>
      </c>
      <c r="AF13" s="16">
        <v>16538</v>
      </c>
      <c r="AG13" s="16">
        <v>17787</v>
      </c>
      <c r="AH13" s="16">
        <v>14532</v>
      </c>
      <c r="AI13" s="16">
        <v>14355</v>
      </c>
      <c r="AJ13" s="16">
        <v>14100</v>
      </c>
      <c r="AK13" s="107"/>
    </row>
    <row r="14" spans="1:37" s="19" customFormat="1" ht="13.5" thickBot="1" x14ac:dyDescent="0.25">
      <c r="A14" s="49" t="s">
        <v>39</v>
      </c>
      <c r="B14" s="16">
        <v>128282</v>
      </c>
      <c r="C14" s="16">
        <v>213749</v>
      </c>
      <c r="D14" s="16">
        <v>199866</v>
      </c>
      <c r="E14" s="16">
        <v>107411</v>
      </c>
      <c r="F14" s="16">
        <v>77043</v>
      </c>
      <c r="G14" s="16">
        <v>43734</v>
      </c>
      <c r="H14" s="117"/>
      <c r="I14" s="15"/>
      <c r="J14" s="16">
        <v>79625</v>
      </c>
      <c r="K14" s="16">
        <v>90224</v>
      </c>
      <c r="L14" s="16">
        <v>89511</v>
      </c>
      <c r="M14" s="16">
        <v>128282</v>
      </c>
      <c r="N14" s="16">
        <v>111732</v>
      </c>
      <c r="O14" s="16">
        <v>113208</v>
      </c>
      <c r="P14" s="16">
        <v>134616</v>
      </c>
      <c r="Q14" s="16">
        <v>213749</v>
      </c>
      <c r="R14" s="16">
        <v>201950.30459398311</v>
      </c>
      <c r="S14" s="16">
        <v>191774.7692280708</v>
      </c>
      <c r="T14" s="16">
        <v>171852</v>
      </c>
      <c r="U14" s="16">
        <v>199866</v>
      </c>
      <c r="V14" s="16">
        <v>173304</v>
      </c>
      <c r="W14" s="16">
        <v>152513</v>
      </c>
      <c r="X14" s="16">
        <v>141615</v>
      </c>
      <c r="Y14" s="16">
        <v>107411</v>
      </c>
      <c r="Z14" s="16">
        <v>97200</v>
      </c>
      <c r="AA14" s="16">
        <v>92322</v>
      </c>
      <c r="AB14" s="16">
        <v>81454</v>
      </c>
      <c r="AC14" s="16">
        <v>67872</v>
      </c>
      <c r="AD14" s="16">
        <v>71725</v>
      </c>
      <c r="AE14" s="16">
        <v>62403</v>
      </c>
      <c r="AF14" s="16">
        <v>70369</v>
      </c>
      <c r="AG14" s="16">
        <v>43734</v>
      </c>
      <c r="AH14" s="16">
        <v>67685</v>
      </c>
      <c r="AI14" s="16">
        <v>55006</v>
      </c>
      <c r="AJ14" s="16">
        <v>54611</v>
      </c>
      <c r="AK14" s="109"/>
    </row>
    <row r="15" spans="1:37" s="24" customFormat="1" ht="13.5" thickBot="1" x14ac:dyDescent="0.25">
      <c r="A15" s="50" t="s">
        <v>40</v>
      </c>
      <c r="B15" s="23">
        <v>2486072</v>
      </c>
      <c r="C15" s="23">
        <v>2901325</v>
      </c>
      <c r="D15" s="23">
        <v>3209515</v>
      </c>
      <c r="E15" s="23">
        <v>3204963</v>
      </c>
      <c r="F15" s="102">
        <v>3558745</v>
      </c>
      <c r="G15" s="23">
        <f>SUM(G5:G14)-G9</f>
        <v>3734291</v>
      </c>
      <c r="H15" s="119"/>
      <c r="I15" s="15"/>
      <c r="J15" s="23">
        <v>2192343</v>
      </c>
      <c r="K15" s="23">
        <v>2195577</v>
      </c>
      <c r="L15" s="23">
        <v>2232397</v>
      </c>
      <c r="M15" s="23">
        <v>2486072</v>
      </c>
      <c r="N15" s="23">
        <v>2447797</v>
      </c>
      <c r="O15" s="23">
        <v>2509797</v>
      </c>
      <c r="P15" s="23">
        <v>2613400</v>
      </c>
      <c r="Q15" s="23">
        <v>2901325</v>
      </c>
      <c r="R15" s="23">
        <v>2934396.3045939831</v>
      </c>
      <c r="S15" s="23">
        <v>3041020.769228071</v>
      </c>
      <c r="T15" s="23">
        <v>3040889</v>
      </c>
      <c r="U15" s="23">
        <v>3209515</v>
      </c>
      <c r="V15" s="23">
        <v>3176770</v>
      </c>
      <c r="W15" s="23">
        <v>3136191</v>
      </c>
      <c r="X15" s="23">
        <v>3188934</v>
      </c>
      <c r="Y15" s="23">
        <v>3204963</v>
      </c>
      <c r="Z15" s="23">
        <v>3218923</v>
      </c>
      <c r="AA15" s="23">
        <v>3241137</v>
      </c>
      <c r="AB15" s="23">
        <v>3431668</v>
      </c>
      <c r="AC15" s="23">
        <v>3549574</v>
      </c>
      <c r="AD15" s="23">
        <f t="shared" ref="AD15:AJ15" si="0">SUM(AD5:AD14)-AD9</f>
        <v>3661522</v>
      </c>
      <c r="AE15" s="23">
        <f t="shared" si="0"/>
        <v>3564876</v>
      </c>
      <c r="AF15" s="23">
        <f t="shared" si="0"/>
        <v>3595411</v>
      </c>
      <c r="AG15" s="23">
        <f t="shared" si="0"/>
        <v>3734291</v>
      </c>
      <c r="AH15" s="23">
        <f t="shared" si="0"/>
        <v>3941125</v>
      </c>
      <c r="AI15" s="23">
        <f t="shared" si="0"/>
        <v>3799805</v>
      </c>
      <c r="AJ15" s="23">
        <f t="shared" si="0"/>
        <v>3935299</v>
      </c>
      <c r="AK15" s="110"/>
    </row>
    <row r="16" spans="1:37" s="13" customFormat="1" ht="12.75" x14ac:dyDescent="0.2">
      <c r="A16" s="47" t="s">
        <v>41</v>
      </c>
      <c r="B16" s="16">
        <v>257770</v>
      </c>
      <c r="C16" s="16">
        <v>293631</v>
      </c>
      <c r="D16" s="16">
        <v>299265</v>
      </c>
      <c r="E16" s="16">
        <v>364517</v>
      </c>
      <c r="F16" s="16">
        <v>438518</v>
      </c>
      <c r="G16" s="16">
        <v>455704</v>
      </c>
      <c r="H16" s="117"/>
      <c r="I16" s="15"/>
      <c r="J16" s="16">
        <v>224280</v>
      </c>
      <c r="K16" s="16">
        <v>213461</v>
      </c>
      <c r="L16" s="16">
        <v>209769</v>
      </c>
      <c r="M16" s="16">
        <v>257770</v>
      </c>
      <c r="N16" s="16">
        <v>261638</v>
      </c>
      <c r="O16" s="16">
        <v>268502</v>
      </c>
      <c r="P16" s="16">
        <v>303704</v>
      </c>
      <c r="Q16" s="16">
        <v>293631</v>
      </c>
      <c r="R16" s="16">
        <v>308001</v>
      </c>
      <c r="S16" s="16">
        <v>280306</v>
      </c>
      <c r="T16" s="16">
        <v>247256</v>
      </c>
      <c r="U16" s="16">
        <v>299265</v>
      </c>
      <c r="V16" s="16">
        <v>336595</v>
      </c>
      <c r="W16" s="16">
        <v>334483</v>
      </c>
      <c r="X16" s="16">
        <v>345251</v>
      </c>
      <c r="Y16" s="16">
        <v>364517</v>
      </c>
      <c r="Z16" s="16">
        <v>390458</v>
      </c>
      <c r="AA16" s="16">
        <v>377362</v>
      </c>
      <c r="AB16" s="16">
        <v>404957</v>
      </c>
      <c r="AC16" s="16">
        <v>438518</v>
      </c>
      <c r="AD16" s="16">
        <v>448734</v>
      </c>
      <c r="AE16" s="16">
        <v>421780</v>
      </c>
      <c r="AF16" s="16">
        <v>457865</v>
      </c>
      <c r="AG16" s="16">
        <v>455704</v>
      </c>
      <c r="AH16" s="16">
        <v>429765</v>
      </c>
      <c r="AI16" s="16">
        <v>360106</v>
      </c>
      <c r="AJ16" s="16">
        <v>326323</v>
      </c>
      <c r="AK16" s="107"/>
    </row>
    <row r="17" spans="1:37" s="13" customFormat="1" ht="12.75" x14ac:dyDescent="0.2">
      <c r="A17" s="47" t="s">
        <v>203</v>
      </c>
      <c r="B17" s="16">
        <v>0</v>
      </c>
      <c r="C17" s="16">
        <v>50781</v>
      </c>
      <c r="D17" s="16">
        <v>59971</v>
      </c>
      <c r="E17" s="16">
        <v>57979</v>
      </c>
      <c r="F17" s="16">
        <v>29832</v>
      </c>
      <c r="G17" s="16">
        <v>17282</v>
      </c>
      <c r="H17" s="117"/>
      <c r="I17" s="15"/>
      <c r="J17" s="16">
        <v>53303</v>
      </c>
      <c r="K17" s="16">
        <v>38259</v>
      </c>
      <c r="L17" s="16">
        <v>34000</v>
      </c>
      <c r="M17" s="16">
        <v>0</v>
      </c>
      <c r="N17" s="16">
        <v>2265</v>
      </c>
      <c r="O17" s="16"/>
      <c r="P17" s="16">
        <v>24</v>
      </c>
      <c r="Q17" s="16">
        <v>50781</v>
      </c>
      <c r="R17" s="16">
        <v>59566</v>
      </c>
      <c r="S17" s="16">
        <v>51016</v>
      </c>
      <c r="T17" s="16">
        <v>55663</v>
      </c>
      <c r="U17" s="16">
        <v>59971</v>
      </c>
      <c r="V17" s="16">
        <v>65088</v>
      </c>
      <c r="W17" s="16">
        <v>65445</v>
      </c>
      <c r="X17" s="16">
        <v>56772</v>
      </c>
      <c r="Y17" s="16">
        <v>57979</v>
      </c>
      <c r="Z17" s="16">
        <v>55620</v>
      </c>
      <c r="AA17" s="16">
        <v>54688</v>
      </c>
      <c r="AB17" s="16">
        <v>62972</v>
      </c>
      <c r="AC17" s="16">
        <v>29832</v>
      </c>
      <c r="AD17" s="16">
        <v>23418</v>
      </c>
      <c r="AE17" s="16">
        <v>24275</v>
      </c>
      <c r="AF17" s="16">
        <v>22855</v>
      </c>
      <c r="AG17" s="16">
        <v>17282</v>
      </c>
      <c r="AH17" s="16">
        <v>11380</v>
      </c>
      <c r="AI17" s="16">
        <v>2979</v>
      </c>
      <c r="AJ17" s="16">
        <v>4983</v>
      </c>
      <c r="AK17" s="107"/>
    </row>
    <row r="18" spans="1:37" s="13" customFormat="1" ht="12.75" x14ac:dyDescent="0.2">
      <c r="A18" s="47" t="s">
        <v>42</v>
      </c>
      <c r="B18" s="16">
        <v>25109</v>
      </c>
      <c r="C18" s="16">
        <v>29544</v>
      </c>
      <c r="D18" s="16">
        <v>13542</v>
      </c>
      <c r="E18" s="16">
        <v>13244</v>
      </c>
      <c r="F18" s="16">
        <v>16116</v>
      </c>
      <c r="G18" s="16">
        <v>11816</v>
      </c>
      <c r="H18" s="117"/>
      <c r="I18" s="15"/>
      <c r="J18" s="16">
        <v>16844</v>
      </c>
      <c r="K18" s="16">
        <v>13166</v>
      </c>
      <c r="L18" s="16">
        <v>13036</v>
      </c>
      <c r="M18" s="16">
        <v>25109</v>
      </c>
      <c r="N18" s="16">
        <v>23291</v>
      </c>
      <c r="O18" s="16">
        <v>4048</v>
      </c>
      <c r="P18" s="16">
        <v>6408</v>
      </c>
      <c r="Q18" s="16">
        <v>29544</v>
      </c>
      <c r="R18" s="16">
        <v>20129</v>
      </c>
      <c r="S18" s="16">
        <v>6911</v>
      </c>
      <c r="T18" s="16">
        <v>7950</v>
      </c>
      <c r="U18" s="16">
        <v>13542</v>
      </c>
      <c r="V18" s="16">
        <v>11231</v>
      </c>
      <c r="W18" s="16">
        <v>5619</v>
      </c>
      <c r="X18" s="16">
        <v>5076</v>
      </c>
      <c r="Y18" s="16">
        <v>13244</v>
      </c>
      <c r="Z18" s="16">
        <v>13361</v>
      </c>
      <c r="AA18" s="16">
        <v>15609</v>
      </c>
      <c r="AB18" s="16">
        <v>14542</v>
      </c>
      <c r="AC18" s="16">
        <v>16116</v>
      </c>
      <c r="AD18" s="16">
        <v>21750</v>
      </c>
      <c r="AE18" s="16">
        <v>21803</v>
      </c>
      <c r="AF18" s="16">
        <v>5896</v>
      </c>
      <c r="AG18" s="16">
        <v>11816</v>
      </c>
      <c r="AH18" s="16">
        <v>8807</v>
      </c>
      <c r="AI18" s="16">
        <v>8336</v>
      </c>
      <c r="AJ18" s="16">
        <v>7397</v>
      </c>
    </row>
    <row r="19" spans="1:37" s="13" customFormat="1" ht="12.75" x14ac:dyDescent="0.2">
      <c r="A19" s="47" t="s">
        <v>43</v>
      </c>
      <c r="B19" s="16">
        <v>383962</v>
      </c>
      <c r="C19" s="16">
        <v>469652</v>
      </c>
      <c r="D19" s="16">
        <v>502000</v>
      </c>
      <c r="E19" s="16">
        <v>509824</v>
      </c>
      <c r="F19" s="16">
        <v>595163</v>
      </c>
      <c r="G19" s="16">
        <v>527082</v>
      </c>
      <c r="H19" s="117"/>
      <c r="I19" s="15"/>
      <c r="J19" s="16">
        <v>608278</v>
      </c>
      <c r="K19" s="16">
        <v>478519</v>
      </c>
      <c r="L19" s="16">
        <v>535852</v>
      </c>
      <c r="M19" s="16">
        <v>383962</v>
      </c>
      <c r="N19" s="16">
        <v>438741</v>
      </c>
      <c r="O19" s="16">
        <v>484111</v>
      </c>
      <c r="P19" s="16">
        <v>466946</v>
      </c>
      <c r="Q19" s="16">
        <v>469652</v>
      </c>
      <c r="R19" s="16">
        <v>571155</v>
      </c>
      <c r="S19" s="16">
        <v>500420</v>
      </c>
      <c r="T19" s="16">
        <v>496680</v>
      </c>
      <c r="U19" s="16">
        <v>502000</v>
      </c>
      <c r="V19" s="16">
        <v>569771</v>
      </c>
      <c r="W19" s="16">
        <v>472471</v>
      </c>
      <c r="X19" s="16">
        <v>483548</v>
      </c>
      <c r="Y19" s="16">
        <v>509824</v>
      </c>
      <c r="Z19" s="16">
        <v>621030</v>
      </c>
      <c r="AA19" s="16">
        <v>574509</v>
      </c>
      <c r="AB19" s="16">
        <v>588906</v>
      </c>
      <c r="AC19" s="16">
        <v>595163</v>
      </c>
      <c r="AD19" s="16">
        <v>675520</v>
      </c>
      <c r="AE19" s="16">
        <v>649517</v>
      </c>
      <c r="AF19" s="16">
        <v>640344</v>
      </c>
      <c r="AG19" s="16">
        <v>527082</v>
      </c>
      <c r="AH19" s="16">
        <v>626163</v>
      </c>
      <c r="AI19" s="16">
        <v>429633</v>
      </c>
      <c r="AJ19" s="16">
        <v>433175</v>
      </c>
      <c r="AK19" s="107"/>
    </row>
    <row r="20" spans="1:37" s="13" customFormat="1" ht="12.75" x14ac:dyDescent="0.2">
      <c r="A20" s="47" t="s">
        <v>44</v>
      </c>
      <c r="B20" s="16">
        <v>49162</v>
      </c>
      <c r="C20" s="16">
        <v>202935</v>
      </c>
      <c r="D20" s="16">
        <v>414369</v>
      </c>
      <c r="E20" s="16">
        <v>489754</v>
      </c>
      <c r="F20" s="16">
        <v>192139</v>
      </c>
      <c r="G20" s="16">
        <v>299580</v>
      </c>
      <c r="H20" s="117"/>
      <c r="I20" s="15"/>
      <c r="J20" s="16">
        <v>132076</v>
      </c>
      <c r="K20" s="16">
        <v>69057</v>
      </c>
      <c r="L20" s="16">
        <v>62544</v>
      </c>
      <c r="M20" s="16">
        <v>49162</v>
      </c>
      <c r="N20" s="16">
        <v>38166</v>
      </c>
      <c r="O20" s="16">
        <v>52688</v>
      </c>
      <c r="P20" s="16">
        <v>85765</v>
      </c>
      <c r="Q20" s="16">
        <v>202935</v>
      </c>
      <c r="R20" s="16">
        <v>132378</v>
      </c>
      <c r="S20" s="16">
        <v>329740</v>
      </c>
      <c r="T20" s="16">
        <v>259112</v>
      </c>
      <c r="U20" s="16">
        <v>414369</v>
      </c>
      <c r="V20" s="16">
        <v>289926</v>
      </c>
      <c r="W20" s="16">
        <v>482627</v>
      </c>
      <c r="X20" s="16">
        <v>521865</v>
      </c>
      <c r="Y20" s="16">
        <v>489754</v>
      </c>
      <c r="Z20" s="16">
        <v>365526</v>
      </c>
      <c r="AA20" s="16">
        <v>483228</v>
      </c>
      <c r="AB20" s="16">
        <v>168311</v>
      </c>
      <c r="AC20" s="16">
        <v>192139</v>
      </c>
      <c r="AD20" s="16">
        <v>130368</v>
      </c>
      <c r="AE20" s="16">
        <v>177831</v>
      </c>
      <c r="AF20" s="16">
        <v>176965</v>
      </c>
      <c r="AG20" s="16">
        <v>299580</v>
      </c>
      <c r="AH20" s="16">
        <v>693505</v>
      </c>
      <c r="AI20" s="16">
        <v>673406</v>
      </c>
      <c r="AJ20" s="16">
        <v>439474</v>
      </c>
      <c r="AK20" s="107"/>
    </row>
    <row r="21" spans="1:37" s="19" customFormat="1" ht="13.5" thickBot="1" x14ac:dyDescent="0.25">
      <c r="A21" s="49" t="s">
        <v>45</v>
      </c>
      <c r="B21" s="16">
        <v>3622</v>
      </c>
      <c r="C21" s="16">
        <v>3383</v>
      </c>
      <c r="D21" s="16">
        <v>3230</v>
      </c>
      <c r="E21" s="16">
        <v>3230</v>
      </c>
      <c r="F21" s="16">
        <v>790</v>
      </c>
      <c r="G21" s="16">
        <v>790</v>
      </c>
      <c r="H21" s="117"/>
      <c r="I21" s="15"/>
      <c r="J21" s="16">
        <v>368</v>
      </c>
      <c r="K21" s="16">
        <v>2609</v>
      </c>
      <c r="L21" s="16">
        <v>2609</v>
      </c>
      <c r="M21" s="16">
        <v>3622</v>
      </c>
      <c r="N21" s="16">
        <v>3383</v>
      </c>
      <c r="O21" s="16">
        <v>3383</v>
      </c>
      <c r="P21" s="16">
        <v>3383</v>
      </c>
      <c r="Q21" s="16">
        <v>3383</v>
      </c>
      <c r="R21" s="16">
        <v>3383</v>
      </c>
      <c r="S21" s="16">
        <v>3383</v>
      </c>
      <c r="T21" s="16">
        <v>3446</v>
      </c>
      <c r="U21" s="16">
        <v>3230</v>
      </c>
      <c r="V21" s="16">
        <v>3230</v>
      </c>
      <c r="W21" s="16">
        <v>3230</v>
      </c>
      <c r="X21" s="16">
        <v>3230</v>
      </c>
      <c r="Y21" s="16">
        <v>3230</v>
      </c>
      <c r="Z21" s="16">
        <v>915</v>
      </c>
      <c r="AA21" s="16">
        <v>915</v>
      </c>
      <c r="AB21" s="16">
        <v>915</v>
      </c>
      <c r="AC21" s="16">
        <v>790</v>
      </c>
      <c r="AD21" s="16">
        <v>790</v>
      </c>
      <c r="AE21" s="16">
        <v>790</v>
      </c>
      <c r="AF21" s="16">
        <v>790</v>
      </c>
      <c r="AG21" s="16">
        <v>790</v>
      </c>
      <c r="AH21" s="16">
        <v>790</v>
      </c>
      <c r="AI21" s="16">
        <v>148365</v>
      </c>
      <c r="AJ21" s="16">
        <v>151296</v>
      </c>
    </row>
    <row r="22" spans="1:37" s="24" customFormat="1" ht="13.5" thickBot="1" x14ac:dyDescent="0.25">
      <c r="A22" s="50" t="s">
        <v>46</v>
      </c>
      <c r="B22" s="23">
        <v>719625</v>
      </c>
      <c r="C22" s="23">
        <v>1049926</v>
      </c>
      <c r="D22" s="23">
        <v>1292377</v>
      </c>
      <c r="E22" s="23">
        <v>1438548</v>
      </c>
      <c r="F22" s="102">
        <v>1272558</v>
      </c>
      <c r="G22" s="23">
        <f>SUM(G16:G21)</f>
        <v>1312254</v>
      </c>
      <c r="H22" s="119"/>
      <c r="I22" s="15"/>
      <c r="J22" s="23">
        <v>1035149</v>
      </c>
      <c r="K22" s="23">
        <v>815071</v>
      </c>
      <c r="L22" s="23">
        <v>857810</v>
      </c>
      <c r="M22" s="23">
        <v>719625</v>
      </c>
      <c r="N22" s="23">
        <v>767484</v>
      </c>
      <c r="O22" s="23">
        <v>812732</v>
      </c>
      <c r="P22" s="23">
        <v>866230</v>
      </c>
      <c r="Q22" s="23">
        <v>1049926</v>
      </c>
      <c r="R22" s="23">
        <v>1094612</v>
      </c>
      <c r="S22" s="23">
        <v>1171776</v>
      </c>
      <c r="T22" s="23">
        <v>1070107</v>
      </c>
      <c r="U22" s="23">
        <v>1292377</v>
      </c>
      <c r="V22" s="23">
        <v>1275841</v>
      </c>
      <c r="W22" s="23">
        <v>1363875</v>
      </c>
      <c r="X22" s="23">
        <v>1415742</v>
      </c>
      <c r="Y22" s="23">
        <v>1438548</v>
      </c>
      <c r="Z22" s="23">
        <v>1446910</v>
      </c>
      <c r="AA22" s="23">
        <v>1506311</v>
      </c>
      <c r="AB22" s="23">
        <v>1240603</v>
      </c>
      <c r="AC22" s="23">
        <v>1272558</v>
      </c>
      <c r="AD22" s="23">
        <f t="shared" ref="AD22:AI22" si="1">SUM(AD16:AD21)</f>
        <v>1300580</v>
      </c>
      <c r="AE22" s="23">
        <f t="shared" si="1"/>
        <v>1295996</v>
      </c>
      <c r="AF22" s="23">
        <f t="shared" si="1"/>
        <v>1304715</v>
      </c>
      <c r="AG22" s="23">
        <f t="shared" si="1"/>
        <v>1312254</v>
      </c>
      <c r="AH22" s="23">
        <f t="shared" si="1"/>
        <v>1770410</v>
      </c>
      <c r="AI22" s="23">
        <f t="shared" si="1"/>
        <v>1622825</v>
      </c>
      <c r="AJ22" s="23">
        <f>SUM(AJ16:AJ21)</f>
        <v>1362648</v>
      </c>
      <c r="AK22" s="110"/>
    </row>
    <row r="23" spans="1:37" s="24" customFormat="1" ht="13.5" thickBot="1" x14ac:dyDescent="0.25">
      <c r="A23" s="50" t="s">
        <v>47</v>
      </c>
      <c r="B23" s="23">
        <v>3205697</v>
      </c>
      <c r="C23" s="23">
        <v>3951251</v>
      </c>
      <c r="D23" s="23">
        <v>4501892</v>
      </c>
      <c r="E23" s="23">
        <v>4643511</v>
      </c>
      <c r="F23" s="102">
        <v>4831303</v>
      </c>
      <c r="G23" s="23">
        <f>G15+G22</f>
        <v>5046545</v>
      </c>
      <c r="H23" s="119"/>
      <c r="I23" s="15"/>
      <c r="J23" s="23">
        <v>3227492</v>
      </c>
      <c r="K23" s="23">
        <v>3010648</v>
      </c>
      <c r="L23" s="23">
        <v>3090207</v>
      </c>
      <c r="M23" s="23">
        <v>3205697</v>
      </c>
      <c r="N23" s="23">
        <v>3215281</v>
      </c>
      <c r="O23" s="23">
        <v>3322529</v>
      </c>
      <c r="P23" s="23">
        <v>3479630</v>
      </c>
      <c r="Q23" s="23">
        <v>3951251</v>
      </c>
      <c r="R23" s="23">
        <v>4029008.3045939831</v>
      </c>
      <c r="S23" s="23">
        <v>4212796.769228071</v>
      </c>
      <c r="T23" s="23">
        <v>4110996</v>
      </c>
      <c r="U23" s="23">
        <v>4501892</v>
      </c>
      <c r="V23" s="23">
        <v>4452611</v>
      </c>
      <c r="W23" s="23">
        <v>4500066</v>
      </c>
      <c r="X23" s="23">
        <v>4604676</v>
      </c>
      <c r="Y23" s="23">
        <v>4643511</v>
      </c>
      <c r="Z23" s="23">
        <v>4665833</v>
      </c>
      <c r="AA23" s="23">
        <v>4747448</v>
      </c>
      <c r="AB23" s="23">
        <v>4672271</v>
      </c>
      <c r="AC23" s="23">
        <v>4822132</v>
      </c>
      <c r="AD23" s="23">
        <f t="shared" ref="AD23:AI23" si="2">AD15+AD22</f>
        <v>4962102</v>
      </c>
      <c r="AE23" s="23">
        <f t="shared" si="2"/>
        <v>4860872</v>
      </c>
      <c r="AF23" s="23">
        <f t="shared" si="2"/>
        <v>4900126</v>
      </c>
      <c r="AG23" s="23">
        <f t="shared" si="2"/>
        <v>5046545</v>
      </c>
      <c r="AH23" s="23">
        <f t="shared" si="2"/>
        <v>5711535</v>
      </c>
      <c r="AI23" s="23">
        <f t="shared" si="2"/>
        <v>5422630</v>
      </c>
      <c r="AJ23" s="23">
        <f>AJ15+AJ22</f>
        <v>5297947</v>
      </c>
      <c r="AK23" s="110"/>
    </row>
    <row r="24" spans="1:37" s="13" customFormat="1" ht="12.75" x14ac:dyDescent="0.2">
      <c r="A24" s="45" t="s">
        <v>48</v>
      </c>
      <c r="B24" s="46"/>
      <c r="C24" s="46"/>
      <c r="D24" s="46"/>
      <c r="E24" s="46"/>
      <c r="F24" s="46"/>
      <c r="G24" s="46"/>
      <c r="H24" s="116"/>
      <c r="I24" s="15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>
        <v>0</v>
      </c>
      <c r="AD24" s="46"/>
      <c r="AE24" s="46"/>
      <c r="AF24" s="46"/>
      <c r="AG24" s="46"/>
      <c r="AH24" s="46"/>
      <c r="AI24" s="46"/>
      <c r="AJ24" s="46"/>
      <c r="AK24" s="107"/>
    </row>
    <row r="25" spans="1:37" s="13" customFormat="1" ht="12.75" x14ac:dyDescent="0.2">
      <c r="A25" s="47" t="s">
        <v>49</v>
      </c>
      <c r="B25" s="16">
        <v>287614</v>
      </c>
      <c r="C25" s="16">
        <v>287614</v>
      </c>
      <c r="D25" s="16">
        <v>287614</v>
      </c>
      <c r="E25" s="16">
        <v>287614</v>
      </c>
      <c r="F25" s="16">
        <v>287614</v>
      </c>
      <c r="G25" s="16">
        <v>287614</v>
      </c>
      <c r="H25" s="117"/>
      <c r="I25" s="15"/>
      <c r="J25" s="16">
        <v>287614</v>
      </c>
      <c r="K25" s="16">
        <v>287614</v>
      </c>
      <c r="L25" s="16">
        <v>287614</v>
      </c>
      <c r="M25" s="16">
        <v>287614</v>
      </c>
      <c r="N25" s="16">
        <v>287614</v>
      </c>
      <c r="O25" s="16">
        <v>287614</v>
      </c>
      <c r="P25" s="16">
        <v>287614</v>
      </c>
      <c r="Q25" s="16">
        <v>287614</v>
      </c>
      <c r="R25" s="16">
        <v>287614</v>
      </c>
      <c r="S25" s="16">
        <v>287614</v>
      </c>
      <c r="T25" s="16">
        <v>287614</v>
      </c>
      <c r="U25" s="16">
        <v>287614</v>
      </c>
      <c r="V25" s="16">
        <v>287614</v>
      </c>
      <c r="W25" s="16">
        <v>287614</v>
      </c>
      <c r="X25" s="16">
        <v>287614</v>
      </c>
      <c r="Y25" s="16">
        <v>287614</v>
      </c>
      <c r="Z25" s="16">
        <v>287614</v>
      </c>
      <c r="AA25" s="16">
        <v>287614</v>
      </c>
      <c r="AB25" s="16">
        <v>287614</v>
      </c>
      <c r="AC25" s="16">
        <v>287614</v>
      </c>
      <c r="AD25" s="16">
        <v>287614</v>
      </c>
      <c r="AE25" s="16">
        <v>287614</v>
      </c>
      <c r="AF25" s="16">
        <v>287614</v>
      </c>
      <c r="AG25" s="16">
        <v>287614</v>
      </c>
      <c r="AH25" s="16">
        <v>287614</v>
      </c>
      <c r="AI25" s="16">
        <v>287614</v>
      </c>
      <c r="AJ25" s="16">
        <v>287614</v>
      </c>
    </row>
    <row r="26" spans="1:37" s="13" customFormat="1" ht="12.75" x14ac:dyDescent="0.2">
      <c r="A26" s="47" t="s">
        <v>50</v>
      </c>
      <c r="B26" s="16">
        <v>470846</v>
      </c>
      <c r="C26" s="16">
        <v>470846</v>
      </c>
      <c r="D26" s="16">
        <v>470846</v>
      </c>
      <c r="E26" s="16">
        <v>470846</v>
      </c>
      <c r="F26" s="16">
        <v>470846</v>
      </c>
      <c r="G26" s="16">
        <v>470846</v>
      </c>
      <c r="H26" s="117"/>
      <c r="I26" s="15"/>
      <c r="J26" s="16">
        <v>470844</v>
      </c>
      <c r="K26" s="16">
        <v>470844</v>
      </c>
      <c r="L26" s="16">
        <v>470844</v>
      </c>
      <c r="M26" s="16">
        <v>470846</v>
      </c>
      <c r="N26" s="16">
        <v>470844</v>
      </c>
      <c r="O26" s="16">
        <v>470844</v>
      </c>
      <c r="P26" s="16">
        <v>470844</v>
      </c>
      <c r="Q26" s="16">
        <v>470846</v>
      </c>
      <c r="R26" s="16">
        <v>470844</v>
      </c>
      <c r="S26" s="16">
        <v>470846</v>
      </c>
      <c r="T26" s="16">
        <v>470846</v>
      </c>
      <c r="U26" s="16">
        <v>470846</v>
      </c>
      <c r="V26" s="16">
        <v>470846</v>
      </c>
      <c r="W26" s="16">
        <v>470846</v>
      </c>
      <c r="X26" s="16">
        <v>470846</v>
      </c>
      <c r="Y26" s="16">
        <v>470846</v>
      </c>
      <c r="Z26" s="16">
        <v>470846</v>
      </c>
      <c r="AA26" s="16">
        <v>470846</v>
      </c>
      <c r="AB26" s="16">
        <v>470846</v>
      </c>
      <c r="AC26" s="16">
        <v>470846</v>
      </c>
      <c r="AD26" s="16">
        <v>470846</v>
      </c>
      <c r="AE26" s="16">
        <v>470846</v>
      </c>
      <c r="AF26" s="16">
        <v>470846</v>
      </c>
      <c r="AG26" s="16">
        <v>470846</v>
      </c>
      <c r="AH26" s="16">
        <v>470846</v>
      </c>
      <c r="AI26" s="16">
        <v>470846</v>
      </c>
      <c r="AJ26" s="16">
        <v>470846</v>
      </c>
    </row>
    <row r="27" spans="1:37" s="13" customFormat="1" ht="12.75" x14ac:dyDescent="0.2">
      <c r="A27" s="47" t="s">
        <v>51</v>
      </c>
      <c r="B27" s="16">
        <v>-28254</v>
      </c>
      <c r="C27" s="16">
        <v>-16004</v>
      </c>
      <c r="D27" s="16">
        <v>-45306</v>
      </c>
      <c r="E27" s="16">
        <v>10021</v>
      </c>
      <c r="F27" s="16">
        <v>3115</v>
      </c>
      <c r="G27" s="16">
        <v>17678</v>
      </c>
      <c r="H27" s="117"/>
      <c r="I27" s="15"/>
      <c r="J27" s="16">
        <v>-8601</v>
      </c>
      <c r="K27" s="16">
        <v>-7926</v>
      </c>
      <c r="L27" s="16">
        <v>-13494</v>
      </c>
      <c r="M27" s="16">
        <v>-28254</v>
      </c>
      <c r="N27" s="16">
        <v>3862</v>
      </c>
      <c r="O27" s="16">
        <v>-14350</v>
      </c>
      <c r="P27" s="16">
        <v>-22096</v>
      </c>
      <c r="Q27" s="16">
        <v>-16004</v>
      </c>
      <c r="R27" s="16">
        <v>-16100</v>
      </c>
      <c r="S27" s="16">
        <v>-53779</v>
      </c>
      <c r="T27" s="16">
        <v>-37533</v>
      </c>
      <c r="U27" s="16">
        <v>-45306</v>
      </c>
      <c r="V27" s="16">
        <v>-9456</v>
      </c>
      <c r="W27" s="16">
        <v>-14069</v>
      </c>
      <c r="X27" s="16">
        <v>-18296</v>
      </c>
      <c r="Y27" s="16">
        <v>10021</v>
      </c>
      <c r="Z27" s="16">
        <v>14699</v>
      </c>
      <c r="AA27" s="16">
        <v>-17228</v>
      </c>
      <c r="AB27" s="16">
        <v>24124</v>
      </c>
      <c r="AC27" s="16">
        <v>3115</v>
      </c>
      <c r="AD27" s="16">
        <v>-9827</v>
      </c>
      <c r="AE27" s="16">
        <v>18511</v>
      </c>
      <c r="AF27" s="16">
        <v>-17001</v>
      </c>
      <c r="AG27" s="16">
        <v>17678</v>
      </c>
      <c r="AH27" s="16">
        <v>-134242</v>
      </c>
      <c r="AI27" s="16">
        <v>-32971</v>
      </c>
      <c r="AJ27" s="16">
        <v>-30436</v>
      </c>
      <c r="AK27" s="107"/>
    </row>
    <row r="28" spans="1:37" s="13" customFormat="1" ht="12.75" x14ac:dyDescent="0.2">
      <c r="A28" s="47" t="s">
        <v>213</v>
      </c>
      <c r="B28" s="16"/>
      <c r="C28" s="16"/>
      <c r="D28" s="16"/>
      <c r="E28" s="16"/>
      <c r="F28" s="16">
        <v>-4625</v>
      </c>
      <c r="G28" s="16">
        <v>-216</v>
      </c>
      <c r="H28" s="117"/>
      <c r="I28" s="15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>
        <v>-6293</v>
      </c>
      <c r="AA28" s="16">
        <v>-6055</v>
      </c>
      <c r="AB28" s="16">
        <v>-6046</v>
      </c>
      <c r="AC28" s="16">
        <v>-4625</v>
      </c>
      <c r="AD28" s="16">
        <v>-1502</v>
      </c>
      <c r="AE28" s="16">
        <v>-1266</v>
      </c>
      <c r="AF28" s="16">
        <v>-692</v>
      </c>
      <c r="AG28" s="16">
        <v>-216</v>
      </c>
      <c r="AH28" s="16">
        <v>529</v>
      </c>
      <c r="AI28" s="16">
        <v>-4</v>
      </c>
      <c r="AJ28" s="16">
        <v>183</v>
      </c>
      <c r="AK28" s="107"/>
    </row>
    <row r="29" spans="1:37" s="13" customFormat="1" ht="12.75" x14ac:dyDescent="0.2">
      <c r="A29" s="47" t="s">
        <v>52</v>
      </c>
      <c r="B29" s="16">
        <v>-114</v>
      </c>
      <c r="C29" s="16">
        <v>434</v>
      </c>
      <c r="D29" s="16">
        <v>989</v>
      </c>
      <c r="E29" s="16">
        <v>311</v>
      </c>
      <c r="F29" s="16">
        <v>119</v>
      </c>
      <c r="G29" s="16">
        <v>-360</v>
      </c>
      <c r="H29" s="117"/>
      <c r="I29" s="15"/>
      <c r="J29" s="16">
        <v>74</v>
      </c>
      <c r="K29" s="16">
        <v>74</v>
      </c>
      <c r="L29" s="16">
        <v>74</v>
      </c>
      <c r="M29" s="16">
        <v>-114</v>
      </c>
      <c r="N29" s="16">
        <v>-114</v>
      </c>
      <c r="O29" s="16">
        <v>-114</v>
      </c>
      <c r="P29" s="16">
        <v>-114</v>
      </c>
      <c r="Q29" s="16">
        <v>434</v>
      </c>
      <c r="R29" s="16">
        <v>434</v>
      </c>
      <c r="S29" s="16">
        <v>434</v>
      </c>
      <c r="T29" s="16">
        <v>434</v>
      </c>
      <c r="U29" s="16">
        <v>989</v>
      </c>
      <c r="V29" s="16">
        <v>989</v>
      </c>
      <c r="W29" s="16">
        <v>989</v>
      </c>
      <c r="X29" s="16">
        <v>989</v>
      </c>
      <c r="Y29" s="16">
        <v>311</v>
      </c>
      <c r="Z29" s="16">
        <v>311</v>
      </c>
      <c r="AA29" s="16">
        <v>311</v>
      </c>
      <c r="AB29" s="16">
        <v>311</v>
      </c>
      <c r="AC29" s="16">
        <v>119</v>
      </c>
      <c r="AD29" s="16">
        <v>119</v>
      </c>
      <c r="AE29" s="16">
        <v>119</v>
      </c>
      <c r="AF29" s="16">
        <v>119</v>
      </c>
      <c r="AG29" s="16">
        <v>-360</v>
      </c>
      <c r="AH29" s="16">
        <v>-360</v>
      </c>
      <c r="AI29" s="16">
        <v>-360</v>
      </c>
      <c r="AJ29" s="16">
        <v>-360</v>
      </c>
      <c r="AK29" s="107"/>
    </row>
    <row r="30" spans="1:37" s="13" customFormat="1" ht="12.75" x14ac:dyDescent="0.2">
      <c r="A30" s="47" t="s">
        <v>53</v>
      </c>
      <c r="B30" s="16">
        <v>78521</v>
      </c>
      <c r="C30" s="16">
        <v>78521</v>
      </c>
      <c r="D30" s="16">
        <v>78521</v>
      </c>
      <c r="E30" s="16">
        <v>78521</v>
      </c>
      <c r="F30" s="16">
        <v>78521</v>
      </c>
      <c r="G30" s="16">
        <v>78521</v>
      </c>
      <c r="H30" s="117"/>
      <c r="I30" s="15"/>
      <c r="J30" s="16">
        <v>78521</v>
      </c>
      <c r="K30" s="16">
        <v>78521</v>
      </c>
      <c r="L30" s="16">
        <v>78521</v>
      </c>
      <c r="M30" s="16">
        <v>78521</v>
      </c>
      <c r="N30" s="16">
        <v>78521</v>
      </c>
      <c r="O30" s="16">
        <v>78521</v>
      </c>
      <c r="P30" s="16">
        <v>78522</v>
      </c>
      <c r="Q30" s="16">
        <v>78521</v>
      </c>
      <c r="R30" s="16">
        <v>78521</v>
      </c>
      <c r="S30" s="16">
        <v>78521</v>
      </c>
      <c r="T30" s="16">
        <v>78521</v>
      </c>
      <c r="U30" s="16">
        <v>78521</v>
      </c>
      <c r="V30" s="16">
        <v>78521</v>
      </c>
      <c r="W30" s="16">
        <v>78521</v>
      </c>
      <c r="X30" s="16">
        <v>78521</v>
      </c>
      <c r="Y30" s="16">
        <v>78521</v>
      </c>
      <c r="Z30" s="16">
        <v>78521</v>
      </c>
      <c r="AA30" s="16">
        <v>78521</v>
      </c>
      <c r="AB30" s="16">
        <v>78521</v>
      </c>
      <c r="AC30" s="16">
        <v>78521</v>
      </c>
      <c r="AD30" s="16">
        <v>78521</v>
      </c>
      <c r="AE30" s="16">
        <v>78521</v>
      </c>
      <c r="AF30" s="16">
        <v>78521</v>
      </c>
      <c r="AG30" s="16">
        <v>78521</v>
      </c>
      <c r="AH30" s="16">
        <v>78521</v>
      </c>
      <c r="AI30" s="16">
        <v>425021</v>
      </c>
      <c r="AJ30" s="16">
        <v>425021</v>
      </c>
      <c r="AK30" s="107"/>
    </row>
    <row r="31" spans="1:37" s="13" customFormat="1" ht="12.75" x14ac:dyDescent="0.2">
      <c r="A31" s="47" t="s">
        <v>54</v>
      </c>
      <c r="B31" s="16">
        <v>-47716</v>
      </c>
      <c r="C31" s="16">
        <v>-53092</v>
      </c>
      <c r="D31" s="16">
        <v>-46336</v>
      </c>
      <c r="E31" s="16">
        <v>-73630</v>
      </c>
      <c r="F31" s="16">
        <v>-63242</v>
      </c>
      <c r="G31" s="16">
        <v>-75944</v>
      </c>
      <c r="H31" s="117"/>
      <c r="I31" s="15"/>
      <c r="J31" s="16">
        <v>-75368</v>
      </c>
      <c r="K31" s="16">
        <v>-78037</v>
      </c>
      <c r="L31" s="16">
        <v>-75599</v>
      </c>
      <c r="M31" s="16">
        <v>-47716</v>
      </c>
      <c r="N31" s="16">
        <v>-52079</v>
      </c>
      <c r="O31" s="16">
        <v>-52757</v>
      </c>
      <c r="P31" s="16">
        <v>-47960</v>
      </c>
      <c r="Q31" s="16">
        <v>-53092</v>
      </c>
      <c r="R31" s="16">
        <v>-51550</v>
      </c>
      <c r="S31" s="16">
        <v>-44887</v>
      </c>
      <c r="T31" s="16">
        <v>-50744</v>
      </c>
      <c r="U31" s="16">
        <v>-46336</v>
      </c>
      <c r="V31" s="16">
        <v>-62594</v>
      </c>
      <c r="W31" s="16">
        <v>-63154</v>
      </c>
      <c r="X31" s="16">
        <v>-59471</v>
      </c>
      <c r="Y31" s="16">
        <v>-73630</v>
      </c>
      <c r="Z31" s="16">
        <v>-71816</v>
      </c>
      <c r="AA31" s="16">
        <v>-55439</v>
      </c>
      <c r="AB31" s="16">
        <v>-68004</v>
      </c>
      <c r="AC31" s="16">
        <v>-63242</v>
      </c>
      <c r="AD31" s="16">
        <v>-78227</v>
      </c>
      <c r="AE31" s="16">
        <v>-74573</v>
      </c>
      <c r="AF31" s="16">
        <v>-55797</v>
      </c>
      <c r="AG31" s="16">
        <v>-75944</v>
      </c>
      <c r="AH31" s="16">
        <v>-34096</v>
      </c>
      <c r="AI31" s="16">
        <v>-47882</v>
      </c>
      <c r="AJ31" s="16">
        <v>-39771</v>
      </c>
      <c r="AK31" s="107"/>
    </row>
    <row r="32" spans="1:37" s="19" customFormat="1" ht="13.5" thickBot="1" x14ac:dyDescent="0.25">
      <c r="A32" s="49" t="s">
        <v>55</v>
      </c>
      <c r="B32" s="16">
        <v>233877</v>
      </c>
      <c r="C32" s="16">
        <v>577257</v>
      </c>
      <c r="D32" s="16">
        <v>1020499</v>
      </c>
      <c r="E32" s="16">
        <v>1413913</v>
      </c>
      <c r="F32" s="16">
        <v>1197479</v>
      </c>
      <c r="G32" s="16">
        <v>1199657</v>
      </c>
      <c r="H32" s="117"/>
      <c r="I32" s="15"/>
      <c r="J32" s="16">
        <v>164218</v>
      </c>
      <c r="K32" s="16">
        <v>125351</v>
      </c>
      <c r="L32" s="16">
        <v>152735</v>
      </c>
      <c r="M32" s="16">
        <v>233877</v>
      </c>
      <c r="N32" s="16">
        <v>287564</v>
      </c>
      <c r="O32" s="16">
        <v>373799</v>
      </c>
      <c r="P32" s="16">
        <v>489215</v>
      </c>
      <c r="Q32" s="16">
        <v>577257</v>
      </c>
      <c r="R32" s="16">
        <v>679327</v>
      </c>
      <c r="S32" s="16">
        <v>691055</v>
      </c>
      <c r="T32" s="16">
        <v>846555</v>
      </c>
      <c r="U32" s="16">
        <v>1020499</v>
      </c>
      <c r="V32" s="16">
        <v>1098502</v>
      </c>
      <c r="W32" s="16">
        <v>1191442</v>
      </c>
      <c r="X32" s="16">
        <v>1276448</v>
      </c>
      <c r="Y32" s="16">
        <v>1413913</v>
      </c>
      <c r="Z32" s="16">
        <v>1486452</v>
      </c>
      <c r="AA32" s="16">
        <v>1189800</v>
      </c>
      <c r="AB32" s="16">
        <v>1216643</v>
      </c>
      <c r="AC32" s="16">
        <v>1126491</v>
      </c>
      <c r="AD32" s="16">
        <v>1188266</v>
      </c>
      <c r="AE32" s="16">
        <v>1169288</v>
      </c>
      <c r="AF32" s="16">
        <v>1170221</v>
      </c>
      <c r="AG32" s="16">
        <v>1199657</v>
      </c>
      <c r="AH32" s="16">
        <v>1283856</v>
      </c>
      <c r="AI32" s="16">
        <v>887852</v>
      </c>
      <c r="AJ32" s="16">
        <v>930422</v>
      </c>
      <c r="AK32" s="109"/>
    </row>
    <row r="33" spans="1:37" s="24" customFormat="1" ht="13.5" thickBot="1" x14ac:dyDescent="0.25">
      <c r="A33" s="50" t="s">
        <v>56</v>
      </c>
      <c r="B33" s="23">
        <v>994774</v>
      </c>
      <c r="C33" s="23">
        <v>1345576</v>
      </c>
      <c r="D33" s="23">
        <v>1766827</v>
      </c>
      <c r="E33" s="23">
        <v>2187596</v>
      </c>
      <c r="F33" s="102">
        <v>1969827</v>
      </c>
      <c r="G33" s="23">
        <f>SUM(G25:G32)</f>
        <v>1977796</v>
      </c>
      <c r="H33" s="119"/>
      <c r="I33" s="15"/>
      <c r="J33" s="23">
        <v>917302</v>
      </c>
      <c r="K33" s="23">
        <v>876441</v>
      </c>
      <c r="L33" s="23">
        <v>900695</v>
      </c>
      <c r="M33" s="23">
        <v>994774</v>
      </c>
      <c r="N33" s="23">
        <v>1076212</v>
      </c>
      <c r="O33" s="23">
        <v>1143557</v>
      </c>
      <c r="P33" s="23">
        <v>1256025</v>
      </c>
      <c r="Q33" s="23">
        <v>1345576</v>
      </c>
      <c r="R33" s="23">
        <v>1449090</v>
      </c>
      <c r="S33" s="23">
        <v>1429804</v>
      </c>
      <c r="T33" s="23">
        <v>1595693</v>
      </c>
      <c r="U33" s="23">
        <v>1766827</v>
      </c>
      <c r="V33" s="23">
        <v>1864422</v>
      </c>
      <c r="W33" s="23">
        <v>1952189</v>
      </c>
      <c r="X33" s="23">
        <v>2036651</v>
      </c>
      <c r="Y33" s="23">
        <v>2187596</v>
      </c>
      <c r="Z33" s="23">
        <v>2260334</v>
      </c>
      <c r="AA33" s="23">
        <v>1948370</v>
      </c>
      <c r="AB33" s="23">
        <v>2004009</v>
      </c>
      <c r="AC33" s="23">
        <v>1898839</v>
      </c>
      <c r="AD33" s="23">
        <f t="shared" ref="AD33:AJ33" si="3">SUM(AD25:AD32)</f>
        <v>1935810</v>
      </c>
      <c r="AE33" s="23">
        <f t="shared" si="3"/>
        <v>1949060</v>
      </c>
      <c r="AF33" s="23">
        <f t="shared" si="3"/>
        <v>1933831</v>
      </c>
      <c r="AG33" s="23">
        <f t="shared" si="3"/>
        <v>1977796</v>
      </c>
      <c r="AH33" s="23">
        <f t="shared" si="3"/>
        <v>1952668</v>
      </c>
      <c r="AI33" s="23">
        <f t="shared" si="3"/>
        <v>1990116</v>
      </c>
      <c r="AJ33" s="23">
        <f t="shared" si="3"/>
        <v>2043519</v>
      </c>
      <c r="AK33" s="110"/>
    </row>
    <row r="34" spans="1:37" s="24" customFormat="1" ht="13.5" thickBot="1" x14ac:dyDescent="0.25">
      <c r="A34" s="51" t="s">
        <v>57</v>
      </c>
      <c r="B34" s="16">
        <v>-9300</v>
      </c>
      <c r="C34" s="16">
        <v>-4072</v>
      </c>
      <c r="D34" s="16">
        <v>-3335</v>
      </c>
      <c r="E34" s="16">
        <v>-2951</v>
      </c>
      <c r="F34" s="16">
        <v>288</v>
      </c>
      <c r="G34" s="16">
        <v>-1017</v>
      </c>
      <c r="H34" s="117"/>
      <c r="I34" s="15"/>
      <c r="J34" s="16">
        <v>-15005</v>
      </c>
      <c r="K34" s="16">
        <v>-14965</v>
      </c>
      <c r="L34" s="16">
        <v>-14508</v>
      </c>
      <c r="M34" s="16">
        <v>-9300</v>
      </c>
      <c r="N34" s="16">
        <v>-7556</v>
      </c>
      <c r="O34" s="16">
        <v>-8555</v>
      </c>
      <c r="P34" s="16">
        <v>-4096</v>
      </c>
      <c r="Q34" s="16">
        <v>-4072</v>
      </c>
      <c r="R34" s="16">
        <v>-3798</v>
      </c>
      <c r="S34" s="16">
        <v>-3598</v>
      </c>
      <c r="T34" s="16">
        <v>-3596</v>
      </c>
      <c r="U34" s="16">
        <v>-3335</v>
      </c>
      <c r="V34" s="16">
        <v>-3300</v>
      </c>
      <c r="W34" s="16">
        <v>-3188</v>
      </c>
      <c r="X34" s="16">
        <v>-3020</v>
      </c>
      <c r="Y34" s="16">
        <v>-2951</v>
      </c>
      <c r="Z34" s="16">
        <v>-2701</v>
      </c>
      <c r="AA34" s="16">
        <v>-2432</v>
      </c>
      <c r="AB34" s="16">
        <v>-2443</v>
      </c>
      <c r="AC34" s="16">
        <v>288</v>
      </c>
      <c r="AD34" s="16">
        <v>347</v>
      </c>
      <c r="AE34" s="16">
        <v>19</v>
      </c>
      <c r="AF34" s="16">
        <v>-424</v>
      </c>
      <c r="AG34" s="16">
        <v>-1017</v>
      </c>
      <c r="AH34" s="16">
        <v>-1025</v>
      </c>
      <c r="AI34" s="16">
        <v>-1496</v>
      </c>
      <c r="AJ34" s="16">
        <v>-1852</v>
      </c>
      <c r="AK34" s="110"/>
    </row>
    <row r="35" spans="1:37" s="24" customFormat="1" ht="13.5" thickBot="1" x14ac:dyDescent="0.25">
      <c r="A35" s="50" t="s">
        <v>58</v>
      </c>
      <c r="B35" s="23">
        <v>985474</v>
      </c>
      <c r="C35" s="23">
        <v>1341504</v>
      </c>
      <c r="D35" s="23">
        <v>1763492</v>
      </c>
      <c r="E35" s="23">
        <v>2184645</v>
      </c>
      <c r="F35" s="102">
        <v>1970115</v>
      </c>
      <c r="G35" s="23">
        <f>G33+G34</f>
        <v>1976779</v>
      </c>
      <c r="H35" s="119"/>
      <c r="I35" s="15"/>
      <c r="J35" s="23">
        <v>902297</v>
      </c>
      <c r="K35" s="23">
        <v>861476</v>
      </c>
      <c r="L35" s="23">
        <v>886187</v>
      </c>
      <c r="M35" s="23">
        <v>985474</v>
      </c>
      <c r="N35" s="23">
        <v>1068656</v>
      </c>
      <c r="O35" s="23">
        <v>1135002</v>
      </c>
      <c r="P35" s="23">
        <v>1251929</v>
      </c>
      <c r="Q35" s="23">
        <v>1341504</v>
      </c>
      <c r="R35" s="23">
        <v>1445292</v>
      </c>
      <c r="S35" s="23">
        <v>1426206</v>
      </c>
      <c r="T35" s="23">
        <v>1592097</v>
      </c>
      <c r="U35" s="23">
        <v>1763492</v>
      </c>
      <c r="V35" s="23">
        <v>1861122</v>
      </c>
      <c r="W35" s="23">
        <v>1949001</v>
      </c>
      <c r="X35" s="23">
        <v>2033631</v>
      </c>
      <c r="Y35" s="23">
        <v>2184645</v>
      </c>
      <c r="Z35" s="23">
        <v>2257633</v>
      </c>
      <c r="AA35" s="23">
        <v>1945938</v>
      </c>
      <c r="AB35" s="23">
        <v>2001566</v>
      </c>
      <c r="AC35" s="23">
        <f t="shared" ref="AC35:AJ35" si="4">AC33+AC34</f>
        <v>1899127</v>
      </c>
      <c r="AD35" s="23">
        <f t="shared" si="4"/>
        <v>1936157</v>
      </c>
      <c r="AE35" s="23">
        <f t="shared" si="4"/>
        <v>1949079</v>
      </c>
      <c r="AF35" s="23">
        <f t="shared" si="4"/>
        <v>1933407</v>
      </c>
      <c r="AG35" s="23">
        <f t="shared" si="4"/>
        <v>1976779</v>
      </c>
      <c r="AH35" s="23">
        <f t="shared" si="4"/>
        <v>1951643</v>
      </c>
      <c r="AI35" s="23">
        <f t="shared" si="4"/>
        <v>1988620</v>
      </c>
      <c r="AJ35" s="23">
        <f t="shared" si="4"/>
        <v>2041667</v>
      </c>
      <c r="AK35" s="110"/>
    </row>
    <row r="36" spans="1:37" s="13" customFormat="1" ht="12.75" x14ac:dyDescent="0.2">
      <c r="A36" s="47" t="s">
        <v>59</v>
      </c>
      <c r="B36" s="16">
        <v>1176455</v>
      </c>
      <c r="C36" s="16">
        <v>1494775</v>
      </c>
      <c r="D36" s="16">
        <v>1345973</v>
      </c>
      <c r="E36" s="16">
        <v>1130482</v>
      </c>
      <c r="F36" s="16">
        <v>1340742</v>
      </c>
      <c r="G36" s="16">
        <v>1583799</v>
      </c>
      <c r="H36" s="117"/>
      <c r="I36" s="15"/>
      <c r="J36" s="16">
        <v>1309698</v>
      </c>
      <c r="K36" s="16"/>
      <c r="L36" s="16">
        <v>1154238</v>
      </c>
      <c r="M36" s="16">
        <v>1176455</v>
      </c>
      <c r="N36" s="16">
        <v>1136549</v>
      </c>
      <c r="O36" s="16">
        <v>1163313</v>
      </c>
      <c r="P36" s="16">
        <v>1175514</v>
      </c>
      <c r="Q36" s="16">
        <v>1494775</v>
      </c>
      <c r="R36" s="16">
        <v>1495658</v>
      </c>
      <c r="S36" s="16">
        <v>1504478</v>
      </c>
      <c r="T36" s="16">
        <v>1497237</v>
      </c>
      <c r="U36" s="16">
        <v>1345973</v>
      </c>
      <c r="V36" s="16">
        <v>1332538</v>
      </c>
      <c r="W36" s="16">
        <v>1333203</v>
      </c>
      <c r="X36" s="16">
        <v>1339712</v>
      </c>
      <c r="Y36" s="16">
        <v>1130482</v>
      </c>
      <c r="Z36" s="16">
        <v>1133919</v>
      </c>
      <c r="AA36" s="16">
        <v>1333780</v>
      </c>
      <c r="AB36" s="16">
        <v>1340684</v>
      </c>
      <c r="AC36" s="16">
        <v>1340742</v>
      </c>
      <c r="AD36" s="16">
        <v>1341245</v>
      </c>
      <c r="AE36" s="16">
        <v>1584372</v>
      </c>
      <c r="AF36" s="16">
        <v>1590398</v>
      </c>
      <c r="AG36" s="16">
        <v>1583799</v>
      </c>
      <c r="AH36" s="16">
        <v>1759853</v>
      </c>
      <c r="AI36" s="16">
        <v>1754799</v>
      </c>
      <c r="AJ36" s="16">
        <v>1758042</v>
      </c>
      <c r="AK36" s="107"/>
    </row>
    <row r="37" spans="1:37" s="13" customFormat="1" ht="12.75" x14ac:dyDescent="0.2">
      <c r="A37" s="47" t="s">
        <v>225</v>
      </c>
      <c r="B37" s="16">
        <f>B38+B39</f>
        <v>15825</v>
      </c>
      <c r="C37" s="16">
        <f t="shared" ref="C37:F37" si="5">C38+C39</f>
        <v>21884</v>
      </c>
      <c r="D37" s="16">
        <f t="shared" si="5"/>
        <v>18979</v>
      </c>
      <c r="E37" s="16">
        <f t="shared" si="5"/>
        <v>20145</v>
      </c>
      <c r="F37" s="16">
        <f t="shared" si="5"/>
        <v>17623</v>
      </c>
      <c r="G37" s="16">
        <v>115866</v>
      </c>
      <c r="H37" s="117"/>
      <c r="I37" s="15"/>
      <c r="J37" s="16">
        <f t="shared" ref="J37" si="6">J38+J39</f>
        <v>4140</v>
      </c>
      <c r="K37" s="16">
        <f t="shared" ref="K37" si="7">K38+K39</f>
        <v>3895</v>
      </c>
      <c r="L37" s="16">
        <f t="shared" ref="L37" si="8">L38+L39</f>
        <v>3469</v>
      </c>
      <c r="M37" s="16">
        <f t="shared" ref="M37" si="9">M38+M39</f>
        <v>15825</v>
      </c>
      <c r="N37" s="16">
        <f t="shared" ref="N37" si="10">N38+N39</f>
        <v>17838</v>
      </c>
      <c r="O37" s="16">
        <f t="shared" ref="O37" si="11">O38+O39</f>
        <v>16886</v>
      </c>
      <c r="P37" s="16">
        <f t="shared" ref="P37" si="12">P38+P39</f>
        <v>98426</v>
      </c>
      <c r="Q37" s="16">
        <f t="shared" ref="Q37" si="13">Q38+Q39</f>
        <v>21884</v>
      </c>
      <c r="R37" s="16">
        <f t="shared" ref="R37" si="14">R38+R39</f>
        <v>23097</v>
      </c>
      <c r="S37" s="16">
        <f t="shared" ref="S37" si="15">S38+S39</f>
        <v>21318</v>
      </c>
      <c r="T37" s="16">
        <f t="shared" ref="T37" si="16">T38+T39</f>
        <v>21181</v>
      </c>
      <c r="U37" s="16">
        <f t="shared" ref="U37" si="17">U38+U39</f>
        <v>18979</v>
      </c>
      <c r="V37" s="16">
        <f t="shared" ref="V37" si="18">V38+V39</f>
        <v>24577</v>
      </c>
      <c r="W37" s="16">
        <f t="shared" ref="W37" si="19">W38+W39</f>
        <v>23713</v>
      </c>
      <c r="X37" s="16">
        <f t="shared" ref="X37" si="20">X38+X39</f>
        <v>22904</v>
      </c>
      <c r="Y37" s="16">
        <f t="shared" ref="Y37" si="21">Y38+Y39</f>
        <v>20145</v>
      </c>
      <c r="Z37" s="16">
        <f t="shared" ref="Z37" si="22">Z38+Z39</f>
        <v>19126</v>
      </c>
      <c r="AA37" s="16">
        <f t="shared" ref="AA37" si="23">AA38+AA39</f>
        <v>18297</v>
      </c>
      <c r="AB37" s="16">
        <f t="shared" ref="AB37" si="24">AB38+AB39</f>
        <v>17274</v>
      </c>
      <c r="AC37" s="16">
        <v>17623</v>
      </c>
      <c r="AD37" s="16">
        <v>101519</v>
      </c>
      <c r="AE37" s="16">
        <v>114936</v>
      </c>
      <c r="AF37" s="16">
        <v>118186</v>
      </c>
      <c r="AG37" s="16">
        <v>115866</v>
      </c>
      <c r="AH37" s="16">
        <v>115313</v>
      </c>
      <c r="AI37" s="16">
        <v>111330</v>
      </c>
      <c r="AJ37" s="16">
        <v>107844</v>
      </c>
      <c r="AK37" s="107"/>
    </row>
    <row r="38" spans="1:37" s="13" customFormat="1" ht="12.75" outlineLevel="1" x14ac:dyDescent="0.2">
      <c r="A38" s="47" t="s">
        <v>157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6"/>
      <c r="H38" s="117"/>
      <c r="I38" s="15"/>
      <c r="J38" s="16"/>
      <c r="K38" s="16"/>
      <c r="L38" s="16"/>
      <c r="M38" s="16">
        <v>0</v>
      </c>
      <c r="N38" s="16"/>
      <c r="O38" s="16">
        <v>0</v>
      </c>
      <c r="P38" s="16">
        <v>20287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/>
      <c r="AC38" s="16"/>
      <c r="AD38" s="16"/>
      <c r="AE38" s="16"/>
      <c r="AF38" s="16"/>
      <c r="AG38" s="16"/>
      <c r="AH38" s="16"/>
      <c r="AI38" s="16"/>
      <c r="AJ38" s="16"/>
      <c r="AK38" s="107"/>
    </row>
    <row r="39" spans="1:37" s="13" customFormat="1" ht="12.75" outlineLevel="1" x14ac:dyDescent="0.2">
      <c r="A39" s="47" t="s">
        <v>188</v>
      </c>
      <c r="B39" s="16">
        <v>15825</v>
      </c>
      <c r="C39" s="16">
        <v>21884</v>
      </c>
      <c r="D39" s="16">
        <v>18979</v>
      </c>
      <c r="E39" s="16">
        <v>20145</v>
      </c>
      <c r="F39" s="16">
        <v>17623</v>
      </c>
      <c r="G39" s="16"/>
      <c r="H39" s="117"/>
      <c r="I39" s="15"/>
      <c r="J39" s="16">
        <v>4140</v>
      </c>
      <c r="K39" s="16">
        <v>3895</v>
      </c>
      <c r="L39" s="16">
        <v>3469</v>
      </c>
      <c r="M39" s="16">
        <v>15825</v>
      </c>
      <c r="N39" s="16">
        <v>17838</v>
      </c>
      <c r="O39" s="16">
        <v>16886</v>
      </c>
      <c r="P39" s="16">
        <v>78139</v>
      </c>
      <c r="Q39" s="16">
        <v>21884</v>
      </c>
      <c r="R39" s="16">
        <v>23097</v>
      </c>
      <c r="S39" s="16">
        <v>21318</v>
      </c>
      <c r="T39" s="16">
        <v>21181</v>
      </c>
      <c r="U39" s="16">
        <v>18979</v>
      </c>
      <c r="V39" s="16">
        <v>24577</v>
      </c>
      <c r="W39" s="16">
        <v>23713</v>
      </c>
      <c r="X39" s="16">
        <v>22904</v>
      </c>
      <c r="Y39" s="16">
        <v>20145</v>
      </c>
      <c r="Z39" s="16">
        <v>19126</v>
      </c>
      <c r="AA39" s="16">
        <v>18297</v>
      </c>
      <c r="AB39" s="16">
        <v>17274</v>
      </c>
      <c r="AC39" s="16"/>
      <c r="AD39" s="16"/>
      <c r="AE39" s="16"/>
      <c r="AF39" s="16"/>
      <c r="AG39" s="16"/>
      <c r="AH39" s="16"/>
      <c r="AI39" s="16"/>
      <c r="AJ39" s="16"/>
      <c r="AK39" s="107"/>
    </row>
    <row r="40" spans="1:37" s="13" customFormat="1" ht="12.75" x14ac:dyDescent="0.2">
      <c r="A40" s="47" t="s">
        <v>60</v>
      </c>
      <c r="B40" s="16">
        <v>92819</v>
      </c>
      <c r="C40" s="16">
        <v>155179</v>
      </c>
      <c r="D40" s="16">
        <v>197738</v>
      </c>
      <c r="E40" s="16">
        <v>103567</v>
      </c>
      <c r="F40" s="16">
        <v>112631</v>
      </c>
      <c r="G40" s="16">
        <v>74183</v>
      </c>
      <c r="H40" s="117"/>
      <c r="I40" s="15"/>
      <c r="J40" s="16">
        <v>155698</v>
      </c>
      <c r="K40" s="16">
        <v>98398</v>
      </c>
      <c r="L40" s="16">
        <v>95445</v>
      </c>
      <c r="M40" s="16">
        <v>92819</v>
      </c>
      <c r="N40" s="16">
        <v>80916</v>
      </c>
      <c r="O40" s="16">
        <v>82511</v>
      </c>
      <c r="P40" s="16">
        <v>12991</v>
      </c>
      <c r="Q40" s="16">
        <v>155179</v>
      </c>
      <c r="R40" s="16">
        <v>145339</v>
      </c>
      <c r="S40" s="16">
        <v>181442</v>
      </c>
      <c r="T40" s="16">
        <v>172995</v>
      </c>
      <c r="U40" s="16">
        <v>197738</v>
      </c>
      <c r="V40" s="16">
        <v>140819</v>
      </c>
      <c r="W40" s="16">
        <v>132507</v>
      </c>
      <c r="X40" s="16">
        <v>144348</v>
      </c>
      <c r="Y40" s="16">
        <v>103567</v>
      </c>
      <c r="Z40" s="16">
        <v>100603</v>
      </c>
      <c r="AA40" s="16">
        <v>129957</v>
      </c>
      <c r="AB40" s="16">
        <v>123793</v>
      </c>
      <c r="AC40" s="16">
        <v>112631</v>
      </c>
      <c r="AD40" s="16">
        <v>107533</v>
      </c>
      <c r="AE40" s="16">
        <v>108157</v>
      </c>
      <c r="AF40" s="16">
        <v>107616</v>
      </c>
      <c r="AG40" s="16">
        <v>74183</v>
      </c>
      <c r="AH40" s="16">
        <v>109232</v>
      </c>
      <c r="AI40" s="16">
        <v>105848</v>
      </c>
      <c r="AJ40" s="16">
        <v>116976</v>
      </c>
      <c r="AK40" s="107"/>
    </row>
    <row r="41" spans="1:37" s="13" customFormat="1" ht="12.75" x14ac:dyDescent="0.2">
      <c r="A41" s="47" t="s">
        <v>61</v>
      </c>
      <c r="B41" s="16">
        <v>12720</v>
      </c>
      <c r="C41" s="16">
        <v>12829</v>
      </c>
      <c r="D41" s="16">
        <v>10752</v>
      </c>
      <c r="E41" s="16">
        <v>10789</v>
      </c>
      <c r="F41" s="16">
        <v>11851</v>
      </c>
      <c r="G41" s="16">
        <v>12848</v>
      </c>
      <c r="H41" s="117"/>
      <c r="I41" s="15"/>
      <c r="J41" s="16">
        <v>19000</v>
      </c>
      <c r="K41" s="16">
        <v>19342</v>
      </c>
      <c r="L41" s="16">
        <v>19516</v>
      </c>
      <c r="M41" s="16">
        <v>12720</v>
      </c>
      <c r="N41" s="16">
        <v>12784</v>
      </c>
      <c r="O41" s="16">
        <v>12960</v>
      </c>
      <c r="P41" s="16">
        <v>75560</v>
      </c>
      <c r="Q41" s="16">
        <v>12829</v>
      </c>
      <c r="R41" s="16">
        <v>12565</v>
      </c>
      <c r="S41" s="16">
        <v>12748</v>
      </c>
      <c r="T41" s="16">
        <v>12583</v>
      </c>
      <c r="U41" s="16">
        <v>10752</v>
      </c>
      <c r="V41" s="16">
        <v>10598</v>
      </c>
      <c r="W41" s="16">
        <v>10647</v>
      </c>
      <c r="X41" s="16">
        <v>10675</v>
      </c>
      <c r="Y41" s="16">
        <v>10789</v>
      </c>
      <c r="Z41" s="16">
        <v>10929</v>
      </c>
      <c r="AA41" s="16">
        <v>11156</v>
      </c>
      <c r="AB41" s="16">
        <v>11028</v>
      </c>
      <c r="AC41" s="16">
        <v>11851</v>
      </c>
      <c r="AD41" s="16">
        <v>11839</v>
      </c>
      <c r="AE41" s="16">
        <v>11824</v>
      </c>
      <c r="AF41" s="16">
        <v>11936</v>
      </c>
      <c r="AG41" s="16">
        <v>12848</v>
      </c>
      <c r="AH41" s="16">
        <v>13145</v>
      </c>
      <c r="AI41" s="16">
        <v>12742</v>
      </c>
      <c r="AJ41" s="16">
        <v>12921</v>
      </c>
      <c r="AK41" s="107"/>
    </row>
    <row r="42" spans="1:37" s="13" customFormat="1" ht="12.75" x14ac:dyDescent="0.2">
      <c r="A42" s="47" t="s">
        <v>62</v>
      </c>
      <c r="B42" s="16">
        <v>75244</v>
      </c>
      <c r="C42" s="16">
        <v>74704</v>
      </c>
      <c r="D42" s="16">
        <v>84284</v>
      </c>
      <c r="E42" s="16">
        <v>71812</v>
      </c>
      <c r="F42" s="16">
        <v>79080</v>
      </c>
      <c r="G42" s="16">
        <v>102197</v>
      </c>
      <c r="H42" s="117"/>
      <c r="I42" s="15"/>
      <c r="J42" s="16">
        <v>45053</v>
      </c>
      <c r="K42" s="16">
        <v>45147</v>
      </c>
      <c r="L42" s="16">
        <v>46393</v>
      </c>
      <c r="M42" s="16">
        <v>75244</v>
      </c>
      <c r="N42" s="16">
        <v>78456</v>
      </c>
      <c r="O42" s="16">
        <v>74715</v>
      </c>
      <c r="P42" s="16">
        <v>103100</v>
      </c>
      <c r="Q42" s="16">
        <v>74704</v>
      </c>
      <c r="R42" s="16">
        <v>75028</v>
      </c>
      <c r="S42" s="16">
        <v>77318</v>
      </c>
      <c r="T42" s="16">
        <v>76071</v>
      </c>
      <c r="U42" s="16">
        <v>84284</v>
      </c>
      <c r="V42" s="16">
        <v>81373</v>
      </c>
      <c r="W42" s="16">
        <v>81656</v>
      </c>
      <c r="X42" s="16">
        <v>77598</v>
      </c>
      <c r="Y42" s="16">
        <v>71812</v>
      </c>
      <c r="Z42" s="16">
        <v>78922</v>
      </c>
      <c r="AA42" s="16">
        <v>81401</v>
      </c>
      <c r="AB42" s="16">
        <v>80132</v>
      </c>
      <c r="AC42" s="16">
        <v>79080</v>
      </c>
      <c r="AD42" s="16">
        <v>77307</v>
      </c>
      <c r="AE42" s="16">
        <v>76755</v>
      </c>
      <c r="AF42" s="16">
        <v>78880</v>
      </c>
      <c r="AG42" s="16">
        <v>102197</v>
      </c>
      <c r="AH42" s="16">
        <v>107992</v>
      </c>
      <c r="AI42" s="16">
        <v>106336</v>
      </c>
      <c r="AJ42" s="16">
        <v>107569</v>
      </c>
      <c r="AK42" s="107"/>
    </row>
    <row r="43" spans="1:37" s="19" customFormat="1" ht="13.5" thickBot="1" x14ac:dyDescent="0.25">
      <c r="A43" s="49" t="s">
        <v>63</v>
      </c>
      <c r="B43" s="16">
        <v>98481</v>
      </c>
      <c r="C43" s="16">
        <v>84634</v>
      </c>
      <c r="D43" s="16">
        <v>37788</v>
      </c>
      <c r="E43" s="16">
        <v>32487</v>
      </c>
      <c r="F43" s="16">
        <v>65662</v>
      </c>
      <c r="G43" s="16">
        <v>58414</v>
      </c>
      <c r="H43" s="117"/>
      <c r="I43" s="15"/>
      <c r="J43" s="16">
        <v>83898</v>
      </c>
      <c r="K43" s="16">
        <v>93354</v>
      </c>
      <c r="L43" s="16">
        <v>92813</v>
      </c>
      <c r="M43" s="16">
        <v>98481</v>
      </c>
      <c r="N43" s="16">
        <v>90633</v>
      </c>
      <c r="O43" s="16">
        <v>100438</v>
      </c>
      <c r="P43" s="16"/>
      <c r="Q43" s="16">
        <v>84634</v>
      </c>
      <c r="R43" s="16">
        <v>89567.304593983106</v>
      </c>
      <c r="S43" s="16">
        <v>93957.7692280708</v>
      </c>
      <c r="T43" s="16">
        <v>43503.40288173937</v>
      </c>
      <c r="U43" s="16">
        <v>37788</v>
      </c>
      <c r="V43" s="16">
        <v>32175</v>
      </c>
      <c r="W43" s="16">
        <v>28784</v>
      </c>
      <c r="X43" s="16">
        <v>29963</v>
      </c>
      <c r="Y43" s="16">
        <v>32487</v>
      </c>
      <c r="Z43" s="16">
        <v>33007</v>
      </c>
      <c r="AA43" s="16">
        <v>35885</v>
      </c>
      <c r="AB43" s="16">
        <v>41454</v>
      </c>
      <c r="AC43" s="16">
        <v>74828</v>
      </c>
      <c r="AD43" s="16">
        <v>72029</v>
      </c>
      <c r="AE43" s="16">
        <v>65677</v>
      </c>
      <c r="AF43" s="16">
        <v>67663</v>
      </c>
      <c r="AG43" s="16">
        <v>58414</v>
      </c>
      <c r="AH43" s="16">
        <v>68657</v>
      </c>
      <c r="AI43" s="16">
        <v>53797</v>
      </c>
      <c r="AJ43" s="16">
        <v>52890</v>
      </c>
      <c r="AK43" s="109"/>
    </row>
    <row r="44" spans="1:37" s="24" customFormat="1" ht="13.5" thickBot="1" x14ac:dyDescent="0.25">
      <c r="A44" s="50" t="s">
        <v>64</v>
      </c>
      <c r="B44" s="23">
        <v>1471544</v>
      </c>
      <c r="C44" s="23">
        <v>1844005</v>
      </c>
      <c r="D44" s="23">
        <v>1695514</v>
      </c>
      <c r="E44" s="23">
        <v>1369282</v>
      </c>
      <c r="F44" s="102">
        <v>1627589</v>
      </c>
      <c r="G44" s="23">
        <f>SUM(G36:G43)</f>
        <v>1947307</v>
      </c>
      <c r="H44" s="119"/>
      <c r="I44" s="15"/>
      <c r="J44" s="23">
        <v>1617487</v>
      </c>
      <c r="K44" s="23">
        <v>260136</v>
      </c>
      <c r="L44" s="23">
        <v>1411874</v>
      </c>
      <c r="M44" s="23">
        <v>1471544</v>
      </c>
      <c r="N44" s="23">
        <v>1417176</v>
      </c>
      <c r="O44" s="23">
        <v>1450823</v>
      </c>
      <c r="P44" s="23">
        <v>1465591</v>
      </c>
      <c r="Q44" s="23">
        <v>1844005</v>
      </c>
      <c r="R44" s="23">
        <v>1841254.3045939831</v>
      </c>
      <c r="S44" s="23">
        <v>1891261.7692280707</v>
      </c>
      <c r="T44" s="23">
        <v>1823570.4028817394</v>
      </c>
      <c r="U44" s="23">
        <v>1695514</v>
      </c>
      <c r="V44" s="23">
        <v>1622080</v>
      </c>
      <c r="W44" s="23">
        <v>1610510</v>
      </c>
      <c r="X44" s="23">
        <v>1625200</v>
      </c>
      <c r="Y44" s="23">
        <v>1369282</v>
      </c>
      <c r="Z44" s="23">
        <v>1376506</v>
      </c>
      <c r="AA44" s="23">
        <v>1610479</v>
      </c>
      <c r="AB44" s="23">
        <v>1614365</v>
      </c>
      <c r="AC44" s="23">
        <v>1636755</v>
      </c>
      <c r="AD44" s="23">
        <f t="shared" ref="AD44:AJ44" si="25">SUM(AD36:AD43)</f>
        <v>1711472</v>
      </c>
      <c r="AE44" s="23">
        <f t="shared" si="25"/>
        <v>1961721</v>
      </c>
      <c r="AF44" s="23">
        <f t="shared" si="25"/>
        <v>1974679</v>
      </c>
      <c r="AG44" s="23">
        <f t="shared" si="25"/>
        <v>1947307</v>
      </c>
      <c r="AH44" s="23">
        <f t="shared" si="25"/>
        <v>2174192</v>
      </c>
      <c r="AI44" s="23">
        <f t="shared" si="25"/>
        <v>2144852</v>
      </c>
      <c r="AJ44" s="23">
        <f t="shared" si="25"/>
        <v>2156242</v>
      </c>
      <c r="AK44" s="110"/>
    </row>
    <row r="45" spans="1:37" s="13" customFormat="1" ht="12.75" x14ac:dyDescent="0.2">
      <c r="A45" s="47" t="s">
        <v>159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17"/>
      <c r="I45" s="15"/>
      <c r="J45" s="16"/>
      <c r="K45" s="16">
        <v>0</v>
      </c>
      <c r="L45" s="16"/>
      <c r="M45" s="16">
        <v>0</v>
      </c>
      <c r="N45" s="16"/>
      <c r="O45" s="16">
        <v>0</v>
      </c>
      <c r="P45" s="16"/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/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07"/>
    </row>
    <row r="46" spans="1:37" s="13" customFormat="1" ht="12.75" x14ac:dyDescent="0.2">
      <c r="A46" s="47" t="s">
        <v>59</v>
      </c>
      <c r="B46" s="16">
        <v>27707</v>
      </c>
      <c r="C46" s="16">
        <v>19809</v>
      </c>
      <c r="D46" s="16">
        <v>160845</v>
      </c>
      <c r="E46" s="16">
        <v>199437</v>
      </c>
      <c r="F46" s="16">
        <v>291924</v>
      </c>
      <c r="G46" s="16">
        <v>61601</v>
      </c>
      <c r="H46" s="117"/>
      <c r="I46" s="15"/>
      <c r="J46" s="16">
        <v>38188</v>
      </c>
      <c r="K46" s="16">
        <v>1157175</v>
      </c>
      <c r="L46" s="16">
        <v>34254</v>
      </c>
      <c r="M46" s="16">
        <v>27707</v>
      </c>
      <c r="N46" s="16">
        <v>69051</v>
      </c>
      <c r="O46" s="16">
        <v>79143</v>
      </c>
      <c r="P46" s="16">
        <v>82870</v>
      </c>
      <c r="Q46" s="16">
        <v>19809</v>
      </c>
      <c r="R46" s="16">
        <v>33401</v>
      </c>
      <c r="S46" s="16">
        <v>23073</v>
      </c>
      <c r="T46" s="16">
        <v>35704</v>
      </c>
      <c r="U46" s="16">
        <v>160845</v>
      </c>
      <c r="V46" s="16">
        <v>172473</v>
      </c>
      <c r="W46" s="16">
        <v>160717</v>
      </c>
      <c r="X46" s="16">
        <v>173028</v>
      </c>
      <c r="Y46" s="16">
        <v>199437</v>
      </c>
      <c r="Z46" s="16">
        <v>206931</v>
      </c>
      <c r="AA46" s="16">
        <v>28</v>
      </c>
      <c r="AB46" s="16">
        <v>213612</v>
      </c>
      <c r="AC46" s="16">
        <v>291924</v>
      </c>
      <c r="AD46" s="16">
        <v>367638</v>
      </c>
      <c r="AE46" s="16">
        <v>96108</v>
      </c>
      <c r="AF46" s="16">
        <v>72489</v>
      </c>
      <c r="AG46" s="16">
        <v>61601</v>
      </c>
      <c r="AH46" s="16">
        <v>464723</v>
      </c>
      <c r="AI46" s="16">
        <v>367344</v>
      </c>
      <c r="AJ46" s="16">
        <v>106991</v>
      </c>
      <c r="AK46" s="107"/>
    </row>
    <row r="47" spans="1:37" s="13" customFormat="1" ht="12.75" x14ac:dyDescent="0.2">
      <c r="A47" s="47" t="s">
        <v>225</v>
      </c>
      <c r="B47" s="16">
        <f t="shared" ref="B47" si="26">B48+B49</f>
        <v>4190</v>
      </c>
      <c r="C47" s="16">
        <f t="shared" ref="C47" si="27">C48+C49</f>
        <v>4999</v>
      </c>
      <c r="D47" s="16">
        <f t="shared" ref="D47" si="28">D48+D49</f>
        <v>4714</v>
      </c>
      <c r="E47" s="16">
        <f t="shared" ref="E47" si="29">E48+E49</f>
        <v>4743</v>
      </c>
      <c r="F47" s="16">
        <f t="shared" ref="F47:AB47" si="30">F48+F49</f>
        <v>5917</v>
      </c>
      <c r="G47" s="16">
        <v>28068</v>
      </c>
      <c r="H47" s="117"/>
      <c r="I47" s="15"/>
      <c r="J47" s="16">
        <f t="shared" si="30"/>
        <v>3490</v>
      </c>
      <c r="K47" s="16">
        <f t="shared" si="30"/>
        <v>3123</v>
      </c>
      <c r="L47" s="16">
        <f t="shared" si="30"/>
        <v>2616</v>
      </c>
      <c r="M47" s="16">
        <f t="shared" si="30"/>
        <v>4190</v>
      </c>
      <c r="N47" s="16">
        <f t="shared" si="30"/>
        <v>3864</v>
      </c>
      <c r="O47" s="16">
        <f t="shared" si="30"/>
        <v>3998</v>
      </c>
      <c r="P47" s="16">
        <f t="shared" si="30"/>
        <v>4054</v>
      </c>
      <c r="Q47" s="16">
        <f t="shared" si="30"/>
        <v>4999</v>
      </c>
      <c r="R47" s="16">
        <f t="shared" si="30"/>
        <v>3912</v>
      </c>
      <c r="S47" s="16">
        <f t="shared" si="30"/>
        <v>3151</v>
      </c>
      <c r="T47" s="16">
        <f t="shared" si="30"/>
        <v>3057</v>
      </c>
      <c r="U47" s="16">
        <f t="shared" si="30"/>
        <v>4714</v>
      </c>
      <c r="V47" s="16">
        <f t="shared" si="30"/>
        <v>4271</v>
      </c>
      <c r="W47" s="16">
        <f t="shared" si="30"/>
        <v>3704</v>
      </c>
      <c r="X47" s="16">
        <f t="shared" si="30"/>
        <v>3321</v>
      </c>
      <c r="Y47" s="16">
        <f t="shared" si="30"/>
        <v>4743</v>
      </c>
      <c r="Z47" s="16">
        <f t="shared" si="30"/>
        <v>4299</v>
      </c>
      <c r="AA47" s="16">
        <f t="shared" si="30"/>
        <v>3944</v>
      </c>
      <c r="AB47" s="16">
        <f t="shared" si="30"/>
        <v>3430</v>
      </c>
      <c r="AC47" s="16">
        <v>5917</v>
      </c>
      <c r="AD47" s="16">
        <v>39217</v>
      </c>
      <c r="AE47" s="16">
        <v>22584</v>
      </c>
      <c r="AF47" s="16">
        <v>23134</v>
      </c>
      <c r="AG47" s="16">
        <v>28068</v>
      </c>
      <c r="AH47" s="16">
        <v>27098</v>
      </c>
      <c r="AI47" s="16">
        <v>25418</v>
      </c>
      <c r="AJ47" s="16">
        <v>23703</v>
      </c>
      <c r="AK47" s="107"/>
    </row>
    <row r="48" spans="1:37" s="13" customFormat="1" ht="12.75" hidden="1" outlineLevel="1" x14ac:dyDescent="0.2">
      <c r="A48" s="47" t="s">
        <v>157</v>
      </c>
      <c r="B48" s="16">
        <v>0</v>
      </c>
      <c r="C48" s="16">
        <v>0</v>
      </c>
      <c r="D48" s="16">
        <v>0</v>
      </c>
      <c r="E48" s="16">
        <v>0</v>
      </c>
      <c r="F48" s="16">
        <v>0</v>
      </c>
      <c r="G48" s="16"/>
      <c r="H48" s="117"/>
      <c r="I48" s="15"/>
      <c r="J48" s="16">
        <v>689</v>
      </c>
      <c r="K48" s="16">
        <v>443</v>
      </c>
      <c r="L48" s="16">
        <v>190</v>
      </c>
      <c r="M48" s="16">
        <v>0</v>
      </c>
      <c r="N48" s="16"/>
      <c r="O48" s="16"/>
      <c r="P48" s="16"/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/>
      <c r="AC48" s="16">
        <v>0</v>
      </c>
      <c r="AD48" s="16"/>
      <c r="AE48" s="16"/>
      <c r="AF48" s="16"/>
      <c r="AG48" s="16"/>
      <c r="AH48" s="16"/>
      <c r="AI48" s="16"/>
      <c r="AJ48" s="16"/>
      <c r="AK48" s="107"/>
    </row>
    <row r="49" spans="1:37" s="13" customFormat="1" ht="12.75" hidden="1" outlineLevel="1" x14ac:dyDescent="0.2">
      <c r="A49" s="47" t="s">
        <v>188</v>
      </c>
      <c r="B49" s="16">
        <v>4190</v>
      </c>
      <c r="C49" s="16">
        <v>4999</v>
      </c>
      <c r="D49" s="16">
        <v>4714</v>
      </c>
      <c r="E49" s="16">
        <v>4743</v>
      </c>
      <c r="F49" s="16">
        <v>5917</v>
      </c>
      <c r="G49" s="16"/>
      <c r="H49" s="117"/>
      <c r="I49" s="15"/>
      <c r="J49" s="16">
        <v>2801</v>
      </c>
      <c r="K49" s="16">
        <v>2680</v>
      </c>
      <c r="L49" s="16">
        <v>2426</v>
      </c>
      <c r="M49" s="16">
        <v>4190</v>
      </c>
      <c r="N49" s="16">
        <v>3864</v>
      </c>
      <c r="O49" s="16">
        <v>3998</v>
      </c>
      <c r="P49" s="16">
        <v>4054</v>
      </c>
      <c r="Q49" s="16">
        <v>4999</v>
      </c>
      <c r="R49" s="16">
        <v>3912</v>
      </c>
      <c r="S49" s="16">
        <v>3151</v>
      </c>
      <c r="T49" s="16">
        <v>3057</v>
      </c>
      <c r="U49" s="16">
        <v>4714</v>
      </c>
      <c r="V49" s="16">
        <v>4271</v>
      </c>
      <c r="W49" s="16">
        <v>3704</v>
      </c>
      <c r="X49" s="16">
        <v>3321</v>
      </c>
      <c r="Y49" s="16">
        <v>4743</v>
      </c>
      <c r="Z49" s="16">
        <v>4299</v>
      </c>
      <c r="AA49" s="16">
        <v>3944</v>
      </c>
      <c r="AB49" s="16">
        <v>3430</v>
      </c>
      <c r="AC49" s="16"/>
      <c r="AD49" s="16"/>
      <c r="AE49" s="16"/>
      <c r="AF49" s="16"/>
      <c r="AG49" s="16"/>
      <c r="AH49" s="16"/>
      <c r="AI49" s="16"/>
      <c r="AJ49" s="16"/>
      <c r="AK49" s="107"/>
    </row>
    <row r="50" spans="1:37" s="13" customFormat="1" ht="12.75" collapsed="1" x14ac:dyDescent="0.2">
      <c r="A50" s="47" t="s">
        <v>65</v>
      </c>
      <c r="B50" s="16">
        <v>619639</v>
      </c>
      <c r="C50" s="16">
        <v>585219</v>
      </c>
      <c r="D50" s="16">
        <v>743479</v>
      </c>
      <c r="E50" s="16">
        <v>758581</v>
      </c>
      <c r="F50" s="16">
        <v>761467</v>
      </c>
      <c r="G50" s="16">
        <v>870199</v>
      </c>
      <c r="H50" s="117"/>
      <c r="I50" s="15"/>
      <c r="J50" s="16">
        <v>559361</v>
      </c>
      <c r="K50" s="16">
        <v>625491</v>
      </c>
      <c r="L50" s="16">
        <v>637801</v>
      </c>
      <c r="M50" s="16">
        <v>619639</v>
      </c>
      <c r="N50" s="16">
        <v>549535</v>
      </c>
      <c r="O50" s="16">
        <v>508536</v>
      </c>
      <c r="P50" s="16">
        <v>529210</v>
      </c>
      <c r="Q50" s="16">
        <v>585219</v>
      </c>
      <c r="R50" s="16">
        <v>557304</v>
      </c>
      <c r="S50" s="16">
        <v>722782</v>
      </c>
      <c r="T50" s="16">
        <v>531182</v>
      </c>
      <c r="U50" s="16">
        <v>743479</v>
      </c>
      <c r="V50" s="16">
        <v>665620</v>
      </c>
      <c r="W50" s="16">
        <v>650024</v>
      </c>
      <c r="X50" s="16">
        <v>641916</v>
      </c>
      <c r="Y50" s="16">
        <v>758581</v>
      </c>
      <c r="Z50" s="16">
        <v>702645</v>
      </c>
      <c r="AA50" s="16">
        <v>1062999</v>
      </c>
      <c r="AB50" s="16">
        <v>722416</v>
      </c>
      <c r="AC50" s="16">
        <v>761467</v>
      </c>
      <c r="AD50" s="16">
        <v>678601</v>
      </c>
      <c r="AE50" s="16">
        <v>670267</v>
      </c>
      <c r="AF50" s="16">
        <v>741913</v>
      </c>
      <c r="AG50" s="16">
        <v>870199</v>
      </c>
      <c r="AH50" s="16">
        <v>925401</v>
      </c>
      <c r="AI50" s="16">
        <v>686322</v>
      </c>
      <c r="AJ50" s="16">
        <v>767775</v>
      </c>
      <c r="AK50" s="107"/>
    </row>
    <row r="51" spans="1:37" s="13" customFormat="1" ht="12.75" x14ac:dyDescent="0.2">
      <c r="A51" s="47" t="s">
        <v>66</v>
      </c>
      <c r="B51" s="16">
        <v>0</v>
      </c>
      <c r="C51" s="16">
        <v>18998</v>
      </c>
      <c r="D51" s="16">
        <v>0</v>
      </c>
      <c r="E51" s="16">
        <v>0</v>
      </c>
      <c r="F51" s="16">
        <v>0</v>
      </c>
      <c r="G51" s="16">
        <v>0</v>
      </c>
      <c r="H51" s="117"/>
      <c r="I51" s="15"/>
      <c r="J51" s="16"/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18998</v>
      </c>
      <c r="R51" s="16">
        <v>16949</v>
      </c>
      <c r="S51" s="16">
        <v>13645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/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/>
      <c r="AI51" s="16"/>
      <c r="AJ51" s="16"/>
      <c r="AK51" s="107"/>
    </row>
    <row r="52" spans="1:37" s="13" customFormat="1" ht="12.75" x14ac:dyDescent="0.2">
      <c r="A52" s="47" t="s">
        <v>67</v>
      </c>
      <c r="B52" s="16">
        <v>34813</v>
      </c>
      <c r="C52" s="16">
        <v>55020</v>
      </c>
      <c r="D52" s="16">
        <v>43868</v>
      </c>
      <c r="E52" s="16">
        <v>47959</v>
      </c>
      <c r="F52" s="16">
        <v>53041</v>
      </c>
      <c r="G52" s="16">
        <v>47501</v>
      </c>
      <c r="H52" s="117"/>
      <c r="I52" s="15"/>
      <c r="J52" s="16">
        <v>43455</v>
      </c>
      <c r="K52" s="16">
        <v>40873</v>
      </c>
      <c r="L52" s="16">
        <v>45868</v>
      </c>
      <c r="M52" s="16">
        <v>34813</v>
      </c>
      <c r="N52" s="16">
        <v>43990</v>
      </c>
      <c r="O52" s="16">
        <v>49504</v>
      </c>
      <c r="P52" s="16">
        <v>57302</v>
      </c>
      <c r="Q52" s="16">
        <v>55020</v>
      </c>
      <c r="R52" s="16">
        <v>46682</v>
      </c>
      <c r="S52" s="16">
        <v>53993</v>
      </c>
      <c r="T52" s="16">
        <v>46929</v>
      </c>
      <c r="U52" s="16">
        <v>43868</v>
      </c>
      <c r="V52" s="16">
        <v>39176</v>
      </c>
      <c r="W52" s="16">
        <v>39195</v>
      </c>
      <c r="X52" s="16">
        <v>41284</v>
      </c>
      <c r="Y52" s="16">
        <v>47959</v>
      </c>
      <c r="Z52" s="16">
        <v>44816</v>
      </c>
      <c r="AA52" s="16">
        <v>49849</v>
      </c>
      <c r="AB52" s="16">
        <v>42078</v>
      </c>
      <c r="AC52" s="16">
        <v>53041</v>
      </c>
      <c r="AD52" s="16">
        <v>52822</v>
      </c>
      <c r="AE52" s="16">
        <v>49128</v>
      </c>
      <c r="AF52" s="16">
        <v>49358</v>
      </c>
      <c r="AG52" s="16">
        <v>47501</v>
      </c>
      <c r="AH52" s="16">
        <v>105561</v>
      </c>
      <c r="AI52" s="16">
        <v>72586</v>
      </c>
      <c r="AJ52" s="16">
        <v>54427</v>
      </c>
    </row>
    <row r="53" spans="1:37" s="13" customFormat="1" ht="25.5" x14ac:dyDescent="0.2">
      <c r="A53" s="47" t="s">
        <v>68</v>
      </c>
      <c r="B53" s="16">
        <v>62330</v>
      </c>
      <c r="C53" s="16">
        <v>81697</v>
      </c>
      <c r="D53" s="16">
        <v>89980</v>
      </c>
      <c r="E53" s="16">
        <v>78864</v>
      </c>
      <c r="F53" s="16">
        <v>121250</v>
      </c>
      <c r="G53" s="16">
        <v>115090</v>
      </c>
      <c r="H53" s="117"/>
      <c r="I53" s="15"/>
      <c r="J53" s="16">
        <v>63214</v>
      </c>
      <c r="K53" s="16">
        <v>62374</v>
      </c>
      <c r="L53" s="16">
        <v>71607</v>
      </c>
      <c r="M53" s="16">
        <v>62330</v>
      </c>
      <c r="N53" s="16">
        <v>63009</v>
      </c>
      <c r="O53" s="16">
        <v>95523</v>
      </c>
      <c r="P53" s="16">
        <v>88674</v>
      </c>
      <c r="Q53" s="16">
        <v>81697</v>
      </c>
      <c r="R53" s="16">
        <v>84214</v>
      </c>
      <c r="S53" s="16">
        <v>78685</v>
      </c>
      <c r="T53" s="16">
        <v>78457</v>
      </c>
      <c r="U53" s="16">
        <v>89980</v>
      </c>
      <c r="V53" s="16">
        <v>87869</v>
      </c>
      <c r="W53" s="16">
        <v>86915</v>
      </c>
      <c r="X53" s="16">
        <v>86296</v>
      </c>
      <c r="Y53" s="16">
        <v>78864</v>
      </c>
      <c r="Z53" s="16">
        <v>73003</v>
      </c>
      <c r="AA53" s="16">
        <v>73544</v>
      </c>
      <c r="AB53" s="16">
        <v>611</v>
      </c>
      <c r="AC53" s="16">
        <v>173901</v>
      </c>
      <c r="AD53" s="16">
        <v>176195</v>
      </c>
      <c r="AE53" s="16">
        <v>111985</v>
      </c>
      <c r="AF53" s="16">
        <v>105146</v>
      </c>
      <c r="AG53" s="16">
        <v>115090</v>
      </c>
      <c r="AH53" s="16">
        <v>62917</v>
      </c>
      <c r="AI53" s="16">
        <f>116912+3212</f>
        <v>120124</v>
      </c>
      <c r="AJ53" s="16">
        <v>123145</v>
      </c>
    </row>
    <row r="54" spans="1:37" s="19" customFormat="1" ht="13.5" thickBot="1" x14ac:dyDescent="0.25">
      <c r="A54" s="25" t="s">
        <v>158</v>
      </c>
      <c r="B54" s="16"/>
      <c r="C54" s="16"/>
      <c r="D54" s="16"/>
      <c r="E54" s="16">
        <v>0</v>
      </c>
      <c r="F54" s="16">
        <v>0</v>
      </c>
      <c r="G54" s="16">
        <v>0</v>
      </c>
      <c r="H54" s="117"/>
      <c r="I54" s="15"/>
      <c r="J54" s="16"/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74193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0</v>
      </c>
      <c r="AI54" s="16">
        <v>17364</v>
      </c>
      <c r="AJ54" s="16">
        <v>23997</v>
      </c>
    </row>
    <row r="55" spans="1:37" s="24" customFormat="1" ht="13.5" thickBot="1" x14ac:dyDescent="0.25">
      <c r="A55" s="50" t="s">
        <v>69</v>
      </c>
      <c r="B55" s="23">
        <v>748679</v>
      </c>
      <c r="C55" s="23">
        <v>765742</v>
      </c>
      <c r="D55" s="23">
        <v>1042886</v>
      </c>
      <c r="E55" s="23">
        <v>1089584</v>
      </c>
      <c r="F55" s="102">
        <v>1233599</v>
      </c>
      <c r="G55" s="23">
        <f t="shared" ref="G55" si="31">SUM(G45:G54)</f>
        <v>1122459</v>
      </c>
      <c r="H55" s="119"/>
      <c r="I55" s="15"/>
      <c r="J55" s="23">
        <v>707708</v>
      </c>
      <c r="K55" s="23">
        <v>1889036</v>
      </c>
      <c r="L55" s="23">
        <v>792146</v>
      </c>
      <c r="M55" s="23">
        <v>748679</v>
      </c>
      <c r="N55" s="23">
        <v>729449</v>
      </c>
      <c r="O55" s="23">
        <v>736704</v>
      </c>
      <c r="P55" s="23">
        <v>762110</v>
      </c>
      <c r="Q55" s="23">
        <v>765742</v>
      </c>
      <c r="R55" s="23">
        <v>742462</v>
      </c>
      <c r="S55" s="23">
        <v>895329</v>
      </c>
      <c r="T55" s="23">
        <v>695329</v>
      </c>
      <c r="U55" s="23">
        <v>1042886</v>
      </c>
      <c r="V55" s="23">
        <v>969409</v>
      </c>
      <c r="W55" s="23">
        <v>940555</v>
      </c>
      <c r="X55" s="23">
        <v>945845</v>
      </c>
      <c r="Y55" s="23">
        <v>1089584</v>
      </c>
      <c r="Z55" s="23">
        <v>1031694</v>
      </c>
      <c r="AA55" s="23">
        <v>1191034</v>
      </c>
      <c r="AB55" s="23">
        <v>1056340</v>
      </c>
      <c r="AC55" s="23">
        <f t="shared" ref="AC55:AH55" si="32">SUM(AC45:AC54)</f>
        <v>1286250</v>
      </c>
      <c r="AD55" s="23">
        <f t="shared" si="32"/>
        <v>1314473</v>
      </c>
      <c r="AE55" s="23">
        <f t="shared" si="32"/>
        <v>950072</v>
      </c>
      <c r="AF55" s="23">
        <f t="shared" si="32"/>
        <v>992040</v>
      </c>
      <c r="AG55" s="23">
        <f t="shared" si="32"/>
        <v>1122459</v>
      </c>
      <c r="AH55" s="23">
        <f t="shared" si="32"/>
        <v>1585700</v>
      </c>
      <c r="AI55" s="23">
        <f>SUM(AI45:AI54)</f>
        <v>1289158</v>
      </c>
      <c r="AJ55" s="23">
        <f>SUM(AJ45:AJ54)</f>
        <v>1100038</v>
      </c>
    </row>
    <row r="56" spans="1:37" s="24" customFormat="1" ht="13.5" thickBot="1" x14ac:dyDescent="0.25">
      <c r="A56" s="50" t="s">
        <v>70</v>
      </c>
      <c r="B56" s="23">
        <v>2220223</v>
      </c>
      <c r="C56" s="23">
        <v>2609747</v>
      </c>
      <c r="D56" s="23">
        <v>2738400</v>
      </c>
      <c r="E56" s="23">
        <v>2458866</v>
      </c>
      <c r="F56" s="102">
        <v>2861188</v>
      </c>
      <c r="G56" s="23">
        <f t="shared" ref="G56" si="33">G55+G44</f>
        <v>3069766</v>
      </c>
      <c r="H56" s="119"/>
      <c r="I56" s="15"/>
      <c r="J56" s="23">
        <v>2325195</v>
      </c>
      <c r="K56" s="23">
        <v>2149172</v>
      </c>
      <c r="L56" s="23">
        <v>2204020</v>
      </c>
      <c r="M56" s="23">
        <v>2220223</v>
      </c>
      <c r="N56" s="23">
        <v>2146625</v>
      </c>
      <c r="O56" s="23">
        <v>2187527</v>
      </c>
      <c r="P56" s="23">
        <v>2227701</v>
      </c>
      <c r="Q56" s="23">
        <v>2609747</v>
      </c>
      <c r="R56" s="23">
        <v>2583716.3045939831</v>
      </c>
      <c r="S56" s="23">
        <v>2786590.769228071</v>
      </c>
      <c r="T56" s="23">
        <v>2518899.4028817397</v>
      </c>
      <c r="U56" s="23">
        <v>2738400</v>
      </c>
      <c r="V56" s="23">
        <v>2591489</v>
      </c>
      <c r="W56" s="23">
        <v>2551065</v>
      </c>
      <c r="X56" s="23">
        <v>2571045</v>
      </c>
      <c r="Y56" s="23">
        <v>2458866</v>
      </c>
      <c r="Z56" s="23">
        <v>2408200</v>
      </c>
      <c r="AA56" s="23">
        <v>2801510</v>
      </c>
      <c r="AB56" s="23">
        <v>2670705</v>
      </c>
      <c r="AC56" s="23">
        <f t="shared" ref="AC56:AH56" si="34">AC55+AC44</f>
        <v>2923005</v>
      </c>
      <c r="AD56" s="23">
        <f t="shared" si="34"/>
        <v>3025945</v>
      </c>
      <c r="AE56" s="23">
        <f t="shared" si="34"/>
        <v>2911793</v>
      </c>
      <c r="AF56" s="23">
        <f t="shared" si="34"/>
        <v>2966719</v>
      </c>
      <c r="AG56" s="23">
        <f t="shared" si="34"/>
        <v>3069766</v>
      </c>
      <c r="AH56" s="23">
        <f t="shared" si="34"/>
        <v>3759892</v>
      </c>
      <c r="AI56" s="23">
        <f>AI55+AI44</f>
        <v>3434010</v>
      </c>
      <c r="AJ56" s="23">
        <f>AJ55+AJ44</f>
        <v>3256280</v>
      </c>
    </row>
    <row r="57" spans="1:37" s="24" customFormat="1" ht="13.5" thickBot="1" x14ac:dyDescent="0.25">
      <c r="A57" s="50" t="s">
        <v>71</v>
      </c>
      <c r="B57" s="23">
        <v>3205697</v>
      </c>
      <c r="C57" s="23">
        <v>3951251</v>
      </c>
      <c r="D57" s="23">
        <v>4501892</v>
      </c>
      <c r="E57" s="23">
        <v>4643511</v>
      </c>
      <c r="F57" s="102">
        <v>4831303</v>
      </c>
      <c r="G57" s="23">
        <f t="shared" ref="G57" si="35">G56+G35</f>
        <v>5046545</v>
      </c>
      <c r="H57" s="119"/>
      <c r="I57" s="15"/>
      <c r="J57" s="23">
        <v>3227492</v>
      </c>
      <c r="K57" s="23">
        <v>3010648</v>
      </c>
      <c r="L57" s="23">
        <v>3090207</v>
      </c>
      <c r="M57" s="23">
        <v>3205697</v>
      </c>
      <c r="N57" s="23">
        <v>3215281</v>
      </c>
      <c r="O57" s="23">
        <v>3322529</v>
      </c>
      <c r="P57" s="23">
        <v>3479630</v>
      </c>
      <c r="Q57" s="23">
        <v>3951251</v>
      </c>
      <c r="R57" s="23">
        <v>4029008.3045939831</v>
      </c>
      <c r="S57" s="23">
        <v>4212796.769228071</v>
      </c>
      <c r="T57" s="23">
        <v>4110996.4028817397</v>
      </c>
      <c r="U57" s="23">
        <v>4501892</v>
      </c>
      <c r="V57" s="23">
        <v>4452611</v>
      </c>
      <c r="W57" s="23">
        <v>4500066</v>
      </c>
      <c r="X57" s="23">
        <v>4604676</v>
      </c>
      <c r="Y57" s="23">
        <v>4643511</v>
      </c>
      <c r="Z57" s="23">
        <v>4665833</v>
      </c>
      <c r="AA57" s="23">
        <v>4747448</v>
      </c>
      <c r="AB57" s="23">
        <v>4672271</v>
      </c>
      <c r="AC57" s="23">
        <f t="shared" ref="AC57:AH57" si="36">AC56+AC35</f>
        <v>4822132</v>
      </c>
      <c r="AD57" s="23">
        <f t="shared" si="36"/>
        <v>4962102</v>
      </c>
      <c r="AE57" s="23">
        <f t="shared" si="36"/>
        <v>4860872</v>
      </c>
      <c r="AF57" s="23">
        <f t="shared" si="36"/>
        <v>4900126</v>
      </c>
      <c r="AG57" s="23">
        <f t="shared" si="36"/>
        <v>5046545</v>
      </c>
      <c r="AH57" s="23">
        <f t="shared" si="36"/>
        <v>5711535</v>
      </c>
      <c r="AI57" s="23">
        <f>AI56+AI35</f>
        <v>5422630</v>
      </c>
      <c r="AJ57" s="23">
        <f>AJ56+AJ35</f>
        <v>5297947</v>
      </c>
    </row>
    <row r="58" spans="1:37" s="4" customFormat="1" ht="12.75" x14ac:dyDescent="0.2">
      <c r="A58" s="39"/>
      <c r="B58" s="88">
        <v>0</v>
      </c>
      <c r="C58" s="88">
        <v>0</v>
      </c>
      <c r="D58" s="88">
        <v>0</v>
      </c>
      <c r="E58" s="88">
        <v>0</v>
      </c>
      <c r="F58" s="88">
        <v>0</v>
      </c>
      <c r="G58" s="88">
        <v>0</v>
      </c>
      <c r="J58" s="57">
        <f t="shared" ref="J58:T58" si="37">J57-J23</f>
        <v>0</v>
      </c>
      <c r="K58" s="57">
        <f t="shared" si="37"/>
        <v>0</v>
      </c>
      <c r="L58" s="57">
        <f t="shared" si="37"/>
        <v>0</v>
      </c>
      <c r="M58" s="57">
        <f t="shared" si="37"/>
        <v>0</v>
      </c>
      <c r="N58" s="57">
        <f t="shared" si="37"/>
        <v>0</v>
      </c>
      <c r="O58" s="57">
        <f t="shared" si="37"/>
        <v>0</v>
      </c>
      <c r="P58" s="57">
        <f t="shared" si="37"/>
        <v>0</v>
      </c>
      <c r="Q58" s="57">
        <f t="shared" si="37"/>
        <v>0</v>
      </c>
      <c r="R58" s="57">
        <f t="shared" si="37"/>
        <v>0</v>
      </c>
      <c r="S58" s="57">
        <f t="shared" si="37"/>
        <v>0</v>
      </c>
      <c r="T58" s="57">
        <f t="shared" si="37"/>
        <v>0.40288173966109753</v>
      </c>
      <c r="U58" s="57">
        <f t="shared" ref="U58:AH58" si="38">U57-U23</f>
        <v>0</v>
      </c>
      <c r="V58" s="57">
        <f t="shared" si="38"/>
        <v>0</v>
      </c>
      <c r="W58" s="57">
        <f t="shared" si="38"/>
        <v>0</v>
      </c>
      <c r="X58" s="57">
        <f t="shared" si="38"/>
        <v>0</v>
      </c>
      <c r="Y58" s="57">
        <f t="shared" si="38"/>
        <v>0</v>
      </c>
      <c r="Z58" s="57">
        <f t="shared" si="38"/>
        <v>0</v>
      </c>
      <c r="AA58" s="57">
        <f t="shared" si="38"/>
        <v>0</v>
      </c>
      <c r="AB58" s="57">
        <f t="shared" si="38"/>
        <v>0</v>
      </c>
      <c r="AC58" s="57">
        <f t="shared" si="38"/>
        <v>0</v>
      </c>
      <c r="AD58" s="57">
        <f t="shared" si="38"/>
        <v>0</v>
      </c>
      <c r="AE58" s="57">
        <f t="shared" si="38"/>
        <v>0</v>
      </c>
      <c r="AF58" s="57">
        <f t="shared" si="38"/>
        <v>0</v>
      </c>
      <c r="AG58" s="57">
        <f t="shared" si="38"/>
        <v>0</v>
      </c>
      <c r="AH58" s="57">
        <f t="shared" si="38"/>
        <v>0</v>
      </c>
      <c r="AI58" s="57">
        <f>AI57-AI23</f>
        <v>0</v>
      </c>
      <c r="AJ58" s="57">
        <f>AJ57-AJ23</f>
        <v>0</v>
      </c>
    </row>
    <row r="61" spans="1:37" x14ac:dyDescent="0.25">
      <c r="A61" s="91" t="s">
        <v>239</v>
      </c>
    </row>
  </sheetData>
  <pageMargins left="0.25" right="0.25" top="0.75" bottom="0.75" header="0.3" footer="0.3"/>
  <pageSetup paperSize="8"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5BB5C2"/>
    <pageSetUpPr fitToPage="1"/>
  </sheetPr>
  <dimension ref="A1:AI79"/>
  <sheetViews>
    <sheetView zoomScale="85" zoomScaleNormal="85" workbookViewId="0">
      <pane xSplit="1" ySplit="3" topLeftCell="E34" activePane="bottomRight" state="frozen"/>
      <selection pane="topRight" activeCell="B1" sqref="B1"/>
      <selection pane="bottomLeft" activeCell="A2" sqref="A2"/>
      <selection pane="bottomRight" activeCell="Y73" sqref="Y73"/>
    </sheetView>
  </sheetViews>
  <sheetFormatPr defaultColWidth="9.140625" defaultRowHeight="15" x14ac:dyDescent="0.25"/>
  <cols>
    <col min="1" max="1" width="75.140625" style="3" customWidth="1"/>
    <col min="2" max="7" width="10.7109375" style="53" customWidth="1"/>
    <col min="8" max="8" width="10.7109375" style="3" customWidth="1"/>
    <col min="9" max="24" width="10.85546875" style="54" customWidth="1"/>
    <col min="25" max="25" width="10.85546875" style="3" customWidth="1"/>
    <col min="26" max="33" width="9.140625" style="3"/>
    <col min="34" max="35" width="8.140625" style="3" bestFit="1" customWidth="1"/>
    <col min="36" max="16384" width="9.140625" style="3"/>
  </cols>
  <sheetData>
    <row r="1" spans="1:35" ht="21" x14ac:dyDescent="0.35">
      <c r="A1" s="9" t="s">
        <v>166</v>
      </c>
      <c r="J1" s="89"/>
    </row>
    <row r="2" spans="1:35" x14ac:dyDescent="0.25">
      <c r="I2" s="123" t="s">
        <v>179</v>
      </c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90"/>
      <c r="V2" s="94"/>
      <c r="W2" s="95"/>
      <c r="X2" s="96"/>
      <c r="Y2" s="98"/>
      <c r="Z2" s="99"/>
      <c r="AA2" s="101"/>
      <c r="AB2" s="103"/>
      <c r="AC2" s="115"/>
      <c r="AD2" s="115"/>
      <c r="AE2" s="115"/>
      <c r="AF2" s="115"/>
      <c r="AG2" s="115"/>
      <c r="AH2" s="115"/>
      <c r="AI2" s="115"/>
    </row>
    <row r="3" spans="1:35" s="4" customFormat="1" ht="12.75" x14ac:dyDescent="0.2">
      <c r="A3" s="37" t="s">
        <v>0</v>
      </c>
      <c r="B3" s="62" t="s">
        <v>27</v>
      </c>
      <c r="C3" s="62" t="s">
        <v>192</v>
      </c>
      <c r="D3" s="62">
        <v>2016</v>
      </c>
      <c r="E3" s="62">
        <v>2017</v>
      </c>
      <c r="F3" s="62">
        <v>2018</v>
      </c>
      <c r="G3" s="62" t="s">
        <v>246</v>
      </c>
      <c r="H3" s="12"/>
      <c r="I3" s="44" t="s">
        <v>72</v>
      </c>
      <c r="J3" s="44" t="s">
        <v>73</v>
      </c>
      <c r="K3" s="44" t="s">
        <v>74</v>
      </c>
      <c r="L3" s="44" t="s">
        <v>75</v>
      </c>
      <c r="M3" s="44" t="s">
        <v>76</v>
      </c>
      <c r="N3" s="44" t="s">
        <v>77</v>
      </c>
      <c r="O3" s="44" t="s">
        <v>78</v>
      </c>
      <c r="P3" s="44" t="s">
        <v>79</v>
      </c>
      <c r="Q3" s="44" t="s">
        <v>180</v>
      </c>
      <c r="R3" s="44" t="s">
        <v>184</v>
      </c>
      <c r="S3" s="44" t="s">
        <v>186</v>
      </c>
      <c r="T3" s="44" t="s">
        <v>190</v>
      </c>
      <c r="U3" s="44" t="s">
        <v>201</v>
      </c>
      <c r="V3" s="44" t="s">
        <v>206</v>
      </c>
      <c r="W3" s="44" t="s">
        <v>208</v>
      </c>
      <c r="X3" s="44" t="s">
        <v>210</v>
      </c>
      <c r="Y3" s="44" t="s">
        <v>214</v>
      </c>
      <c r="Z3" s="44" t="s">
        <v>215</v>
      </c>
      <c r="AA3" s="44" t="s">
        <v>217</v>
      </c>
      <c r="AB3" s="44" t="s">
        <v>219</v>
      </c>
      <c r="AC3" s="44" t="s">
        <v>240</v>
      </c>
      <c r="AD3" s="44" t="s">
        <v>241</v>
      </c>
      <c r="AE3" s="44" t="s">
        <v>242</v>
      </c>
      <c r="AF3" s="44" t="s">
        <v>243</v>
      </c>
      <c r="AG3" s="44" t="s">
        <v>244</v>
      </c>
      <c r="AH3" s="44" t="s">
        <v>236</v>
      </c>
      <c r="AI3" s="44" t="s">
        <v>237</v>
      </c>
    </row>
    <row r="4" spans="1:35" s="6" customFormat="1" ht="13.5" thickBot="1" x14ac:dyDescent="0.25">
      <c r="A4" s="20" t="s">
        <v>84</v>
      </c>
      <c r="B4" s="63"/>
      <c r="C4" s="63"/>
      <c r="D4" s="63"/>
      <c r="E4" s="63"/>
      <c r="F4" s="63"/>
      <c r="G4" s="63"/>
      <c r="H4" s="19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</row>
    <row r="5" spans="1:35" s="4" customFormat="1" ht="13.5" thickBot="1" x14ac:dyDescent="0.25">
      <c r="A5" s="22" t="s">
        <v>245</v>
      </c>
      <c r="B5" s="23">
        <v>133782</v>
      </c>
      <c r="C5" s="23">
        <v>346005</v>
      </c>
      <c r="D5" s="23">
        <v>594136</v>
      </c>
      <c r="E5" s="23">
        <v>393975</v>
      </c>
      <c r="F5" s="23">
        <v>183491</v>
      </c>
      <c r="G5" s="23">
        <v>109082</v>
      </c>
      <c r="H5" s="24"/>
      <c r="I5" s="23">
        <v>13014</v>
      </c>
      <c r="J5" s="23">
        <v>34788</v>
      </c>
      <c r="K5" s="23">
        <v>71798</v>
      </c>
      <c r="L5" s="23">
        <v>133782</v>
      </c>
      <c r="M5" s="23">
        <v>53223</v>
      </c>
      <c r="N5" s="23">
        <v>138783</v>
      </c>
      <c r="O5" s="23">
        <v>258115</v>
      </c>
      <c r="P5" s="23">
        <v>346005</v>
      </c>
      <c r="Q5" s="23">
        <v>102238</v>
      </c>
      <c r="R5" s="23">
        <v>264317</v>
      </c>
      <c r="S5" s="23">
        <v>419887</v>
      </c>
      <c r="T5" s="23">
        <v>594136</v>
      </c>
      <c r="U5" s="23">
        <v>78089</v>
      </c>
      <c r="V5" s="23">
        <v>171154</v>
      </c>
      <c r="W5" s="23">
        <v>256309</v>
      </c>
      <c r="X5" s="23">
        <v>393975</v>
      </c>
      <c r="Y5" s="23">
        <v>74050</v>
      </c>
      <c r="Z5" s="23">
        <v>172809</v>
      </c>
      <c r="AA5" s="23">
        <v>199724</v>
      </c>
      <c r="AB5" s="23">
        <v>112503</v>
      </c>
      <c r="AC5" s="23">
        <v>61830</v>
      </c>
      <c r="AD5" s="23">
        <v>79722</v>
      </c>
      <c r="AE5" s="23">
        <v>80132</v>
      </c>
      <c r="AF5" s="23">
        <v>109082</v>
      </c>
      <c r="AG5" s="23">
        <v>39421</v>
      </c>
      <c r="AH5" s="23">
        <v>34017</v>
      </c>
      <c r="AI5" s="23">
        <v>76189</v>
      </c>
    </row>
    <row r="6" spans="1:35" s="4" customFormat="1" ht="12.75" x14ac:dyDescent="0.2">
      <c r="A6" s="11" t="s">
        <v>85</v>
      </c>
      <c r="B6" s="21"/>
      <c r="C6" s="21"/>
      <c r="D6" s="21"/>
      <c r="E6" s="21"/>
      <c r="F6" s="21"/>
      <c r="G6" s="21"/>
      <c r="H6" s="13"/>
      <c r="I6" s="21"/>
      <c r="J6" s="21"/>
      <c r="K6" s="21"/>
      <c r="L6" s="21"/>
      <c r="M6" s="21"/>
      <c r="N6" s="21"/>
      <c r="O6" s="21"/>
      <c r="P6" s="21"/>
      <c r="Q6" s="21">
        <v>0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>
        <f t="shared" ref="AB6:AB71" si="0">F6</f>
        <v>0</v>
      </c>
      <c r="AC6" s="21"/>
      <c r="AD6" s="21"/>
      <c r="AE6" s="21"/>
      <c r="AF6" s="21"/>
      <c r="AG6" s="21"/>
      <c r="AH6" s="21"/>
      <c r="AI6" s="21"/>
    </row>
    <row r="7" spans="1:35" s="4" customFormat="1" ht="12.75" x14ac:dyDescent="0.2">
      <c r="A7" s="11" t="s">
        <v>86</v>
      </c>
      <c r="B7" s="16">
        <v>204487</v>
      </c>
      <c r="C7" s="16">
        <v>217722</v>
      </c>
      <c r="D7" s="16">
        <v>223474</v>
      </c>
      <c r="E7" s="16">
        <v>244388</v>
      </c>
      <c r="F7" s="16">
        <v>275203</v>
      </c>
      <c r="G7" s="16">
        <v>310498</v>
      </c>
      <c r="H7" s="13"/>
      <c r="I7" s="16">
        <v>50139</v>
      </c>
      <c r="J7" s="16">
        <v>100718</v>
      </c>
      <c r="K7" s="16">
        <v>150354</v>
      </c>
      <c r="L7" s="16">
        <v>204487</v>
      </c>
      <c r="M7" s="16">
        <v>55959</v>
      </c>
      <c r="N7" s="16">
        <v>110457</v>
      </c>
      <c r="O7" s="16">
        <v>162216</v>
      </c>
      <c r="P7" s="16">
        <v>217722</v>
      </c>
      <c r="Q7" s="16">
        <v>53128</v>
      </c>
      <c r="R7" s="16">
        <v>109344</v>
      </c>
      <c r="S7" s="16">
        <v>163927</v>
      </c>
      <c r="T7" s="16">
        <v>223474</v>
      </c>
      <c r="U7" s="16">
        <v>59565</v>
      </c>
      <c r="V7" s="16">
        <v>119154</v>
      </c>
      <c r="W7" s="16">
        <v>181777</v>
      </c>
      <c r="X7" s="16">
        <v>244388</v>
      </c>
      <c r="Y7" s="16">
        <v>63336</v>
      </c>
      <c r="Z7" s="16">
        <v>127368</v>
      </c>
      <c r="AA7" s="16">
        <v>198002</v>
      </c>
      <c r="AB7" s="16">
        <f t="shared" si="0"/>
        <v>275203</v>
      </c>
      <c r="AC7" s="16">
        <v>76929</v>
      </c>
      <c r="AD7" s="16">
        <v>153832</v>
      </c>
      <c r="AE7" s="16">
        <v>231517</v>
      </c>
      <c r="AF7" s="16">
        <v>310498</v>
      </c>
      <c r="AG7" s="16">
        <v>81578</v>
      </c>
      <c r="AH7" s="16">
        <v>163388</v>
      </c>
      <c r="AI7" s="16">
        <v>242755</v>
      </c>
    </row>
    <row r="8" spans="1:35" s="4" customFormat="1" ht="12.75" x14ac:dyDescent="0.2">
      <c r="A8" s="11" t="s">
        <v>87</v>
      </c>
      <c r="B8" s="16">
        <v>4079</v>
      </c>
      <c r="C8" s="16">
        <v>2294</v>
      </c>
      <c r="D8" s="16">
        <v>1540</v>
      </c>
      <c r="E8" s="16">
        <v>1166</v>
      </c>
      <c r="F8" s="16">
        <v>4137</v>
      </c>
      <c r="G8" s="16">
        <v>72410</v>
      </c>
      <c r="H8" s="13"/>
      <c r="I8" s="16">
        <v>6223</v>
      </c>
      <c r="J8" s="16">
        <v>41159</v>
      </c>
      <c r="K8" s="16">
        <v>43451</v>
      </c>
      <c r="L8" s="16">
        <v>4079</v>
      </c>
      <c r="M8" s="16">
        <v>6040</v>
      </c>
      <c r="N8" s="16">
        <v>-30</v>
      </c>
      <c r="O8" s="16">
        <v>-27</v>
      </c>
      <c r="P8" s="16">
        <v>2294</v>
      </c>
      <c r="Q8" s="16">
        <v>-3</v>
      </c>
      <c r="R8" s="16">
        <v>-16</v>
      </c>
      <c r="S8" s="16">
        <v>-132</v>
      </c>
      <c r="T8" s="16">
        <v>1540</v>
      </c>
      <c r="U8" s="16">
        <v>1069</v>
      </c>
      <c r="V8" s="16">
        <v>1835</v>
      </c>
      <c r="W8" s="16">
        <v>639</v>
      </c>
      <c r="X8" s="16">
        <v>1166</v>
      </c>
      <c r="Y8" s="16">
        <v>-133</v>
      </c>
      <c r="Z8" s="16">
        <v>1789</v>
      </c>
      <c r="AA8" s="16">
        <v>2973</v>
      </c>
      <c r="AB8" s="16">
        <f t="shared" si="0"/>
        <v>4137</v>
      </c>
      <c r="AC8" s="16">
        <v>-93</v>
      </c>
      <c r="AD8" s="16">
        <v>36408</v>
      </c>
      <c r="AE8" s="16">
        <v>73287</v>
      </c>
      <c r="AF8" s="16">
        <v>72410</v>
      </c>
      <c r="AG8" s="16">
        <v>1</v>
      </c>
      <c r="AH8" s="16">
        <v>48</v>
      </c>
      <c r="AI8" s="16">
        <v>92</v>
      </c>
    </row>
    <row r="9" spans="1:35" s="4" customFormat="1" ht="12.75" x14ac:dyDescent="0.2">
      <c r="A9" s="11" t="s">
        <v>88</v>
      </c>
      <c r="B9" s="16">
        <v>5998</v>
      </c>
      <c r="C9" s="16">
        <v>63838</v>
      </c>
      <c r="D9" s="16">
        <v>-3130</v>
      </c>
      <c r="E9" s="16">
        <v>16687</v>
      </c>
      <c r="F9" s="16">
        <v>2012</v>
      </c>
      <c r="G9" s="16">
        <v>3034</v>
      </c>
      <c r="H9" s="13"/>
      <c r="I9" s="16">
        <v>2323</v>
      </c>
      <c r="J9" s="16">
        <v>5377</v>
      </c>
      <c r="K9" s="16">
        <v>1834</v>
      </c>
      <c r="L9" s="16">
        <v>5998</v>
      </c>
      <c r="M9" s="16">
        <v>21097</v>
      </c>
      <c r="N9" s="16">
        <v>8775</v>
      </c>
      <c r="O9" s="16">
        <v>11981</v>
      </c>
      <c r="P9" s="16">
        <v>63838</v>
      </c>
      <c r="Q9" s="16">
        <v>-187</v>
      </c>
      <c r="R9" s="16">
        <v>-7258</v>
      </c>
      <c r="S9" s="16">
        <v>-1680</v>
      </c>
      <c r="T9" s="16">
        <v>-3130</v>
      </c>
      <c r="U9" s="16">
        <v>9779</v>
      </c>
      <c r="V9" s="16">
        <v>9962</v>
      </c>
      <c r="W9" s="16">
        <v>5731</v>
      </c>
      <c r="X9" s="16">
        <v>16687</v>
      </c>
      <c r="Y9" s="16">
        <v>-513</v>
      </c>
      <c r="Z9" s="16">
        <v>-3932</v>
      </c>
      <c r="AA9" s="16">
        <v>-519</v>
      </c>
      <c r="AB9" s="16">
        <f t="shared" si="0"/>
        <v>2012</v>
      </c>
      <c r="AC9" s="16">
        <v>159</v>
      </c>
      <c r="AD9" s="16">
        <v>6282</v>
      </c>
      <c r="AE9" s="16">
        <v>-14863</v>
      </c>
      <c r="AF9" s="16">
        <v>3034</v>
      </c>
      <c r="AG9" s="16">
        <v>-33932</v>
      </c>
      <c r="AH9" s="16">
        <v>-18550</v>
      </c>
      <c r="AI9" s="16">
        <v>-29576</v>
      </c>
    </row>
    <row r="10" spans="1:35" s="4" customFormat="1" ht="12.75" x14ac:dyDescent="0.2">
      <c r="A10" s="11" t="s">
        <v>89</v>
      </c>
      <c r="B10" s="16">
        <v>6454</v>
      </c>
      <c r="C10" s="16">
        <v>6347</v>
      </c>
      <c r="D10" s="16">
        <v>-14347</v>
      </c>
      <c r="E10" s="16">
        <v>-12884</v>
      </c>
      <c r="F10" s="16">
        <v>1165</v>
      </c>
      <c r="G10" s="16">
        <v>-873</v>
      </c>
      <c r="H10" s="13"/>
      <c r="I10" s="16">
        <v>0</v>
      </c>
      <c r="J10" s="16">
        <v>0</v>
      </c>
      <c r="K10" s="16">
        <v>5765</v>
      </c>
      <c r="L10" s="16">
        <v>6454</v>
      </c>
      <c r="M10" s="16">
        <v>6162</v>
      </c>
      <c r="N10" s="16">
        <v>6347</v>
      </c>
      <c r="O10" s="16">
        <v>6362</v>
      </c>
      <c r="P10" s="16">
        <v>6347</v>
      </c>
      <c r="Q10" s="16">
        <v>0</v>
      </c>
      <c r="R10" s="16">
        <v>-14984</v>
      </c>
      <c r="S10" s="16">
        <v>-15094</v>
      </c>
      <c r="T10" s="16">
        <v>-14347</v>
      </c>
      <c r="U10" s="16">
        <v>-843</v>
      </c>
      <c r="V10" s="16">
        <v>-843</v>
      </c>
      <c r="W10" s="16">
        <v>-843</v>
      </c>
      <c r="X10" s="16">
        <v>-12884</v>
      </c>
      <c r="Y10" s="16">
        <v>0</v>
      </c>
      <c r="Z10" s="16">
        <v>0</v>
      </c>
      <c r="AA10" s="16">
        <v>0</v>
      </c>
      <c r="AB10" s="16">
        <f t="shared" si="0"/>
        <v>1165</v>
      </c>
      <c r="AC10" s="16">
        <v>0</v>
      </c>
      <c r="AD10" s="16">
        <v>-311</v>
      </c>
      <c r="AE10" s="16">
        <v>-311</v>
      </c>
      <c r="AF10" s="16">
        <v>-873</v>
      </c>
      <c r="AG10" s="16">
        <v>0</v>
      </c>
      <c r="AH10" s="16">
        <v>-115</v>
      </c>
      <c r="AI10" s="16">
        <v>-137</v>
      </c>
    </row>
    <row r="11" spans="1:35" s="4" customFormat="1" ht="12.75" x14ac:dyDescent="0.2">
      <c r="A11" s="11" t="s">
        <v>90</v>
      </c>
      <c r="B11" s="16">
        <v>-7864</v>
      </c>
      <c r="C11" s="16">
        <v>1735</v>
      </c>
      <c r="D11" s="16">
        <v>2255</v>
      </c>
      <c r="E11" s="16">
        <v>-47</v>
      </c>
      <c r="F11" s="16">
        <v>-17309</v>
      </c>
      <c r="G11" s="16">
        <v>1381</v>
      </c>
      <c r="H11" s="13"/>
      <c r="I11" s="16">
        <v>-7827</v>
      </c>
      <c r="J11" s="16">
        <v>-7827</v>
      </c>
      <c r="K11" s="16">
        <v>-7859</v>
      </c>
      <c r="L11" s="16">
        <v>-7864</v>
      </c>
      <c r="M11" s="16">
        <v>15806</v>
      </c>
      <c r="N11" s="16">
        <v>2845</v>
      </c>
      <c r="O11" s="16">
        <v>2581</v>
      </c>
      <c r="P11" s="16">
        <v>1735</v>
      </c>
      <c r="Q11" s="16">
        <v>-136</v>
      </c>
      <c r="R11" s="16">
        <v>-32</v>
      </c>
      <c r="S11" s="16">
        <v>74</v>
      </c>
      <c r="T11" s="16">
        <v>2255</v>
      </c>
      <c r="U11" s="16">
        <v>-206</v>
      </c>
      <c r="V11" s="16">
        <v>-148</v>
      </c>
      <c r="W11" s="16">
        <v>4482</v>
      </c>
      <c r="X11" s="16">
        <v>-47</v>
      </c>
      <c r="Y11" s="16">
        <v>163</v>
      </c>
      <c r="Z11" s="16">
        <v>-14281</v>
      </c>
      <c r="AA11" s="16">
        <v>-14281</v>
      </c>
      <c r="AB11" s="16">
        <f t="shared" si="0"/>
        <v>-17309</v>
      </c>
      <c r="AC11" s="16">
        <v>0</v>
      </c>
      <c r="AD11" s="16">
        <v>-143</v>
      </c>
      <c r="AE11" s="16">
        <v>0</v>
      </c>
      <c r="AF11" s="16">
        <v>1381</v>
      </c>
      <c r="AG11" s="16">
        <v>-330</v>
      </c>
      <c r="AH11" s="16">
        <v>-388</v>
      </c>
      <c r="AI11" s="16">
        <v>-789</v>
      </c>
    </row>
    <row r="12" spans="1:35" s="4" customFormat="1" ht="12.75" x14ac:dyDescent="0.2">
      <c r="A12" s="11" t="s">
        <v>91</v>
      </c>
      <c r="B12" s="16">
        <v>547</v>
      </c>
      <c r="C12" s="16">
        <v>-3399</v>
      </c>
      <c r="D12" s="16">
        <v>-2615</v>
      </c>
      <c r="E12" s="16">
        <v>-813</v>
      </c>
      <c r="F12" s="16">
        <v>-3169</v>
      </c>
      <c r="G12" s="16">
        <v>-1719</v>
      </c>
      <c r="H12" s="13"/>
      <c r="I12" s="16">
        <v>-130</v>
      </c>
      <c r="J12" s="16">
        <v>-249</v>
      </c>
      <c r="K12" s="16">
        <v>1002</v>
      </c>
      <c r="L12" s="16">
        <v>547</v>
      </c>
      <c r="M12" s="16">
        <v>-8195</v>
      </c>
      <c r="N12" s="16">
        <v>-477</v>
      </c>
      <c r="O12" s="16">
        <v>-1030</v>
      </c>
      <c r="P12" s="16">
        <v>-3399</v>
      </c>
      <c r="Q12" s="16">
        <v>-77</v>
      </c>
      <c r="R12" s="16">
        <v>-1584</v>
      </c>
      <c r="S12" s="16">
        <v>-1651</v>
      </c>
      <c r="T12" s="16">
        <v>-2615</v>
      </c>
      <c r="U12" s="16">
        <v>-121</v>
      </c>
      <c r="V12" s="16">
        <v>-490</v>
      </c>
      <c r="W12" s="16">
        <v>-5159</v>
      </c>
      <c r="X12" s="16">
        <v>-813</v>
      </c>
      <c r="Y12" s="16">
        <v>-80</v>
      </c>
      <c r="Z12" s="16">
        <v>-91</v>
      </c>
      <c r="AA12" s="16">
        <v>-165</v>
      </c>
      <c r="AB12" s="16">
        <f t="shared" si="0"/>
        <v>-3169</v>
      </c>
      <c r="AC12" s="16">
        <v>152</v>
      </c>
      <c r="AD12" s="16">
        <v>107</v>
      </c>
      <c r="AE12" s="16">
        <v>-201</v>
      </c>
      <c r="AF12" s="16">
        <v>-1719</v>
      </c>
      <c r="AG12" s="16">
        <v>-1583</v>
      </c>
      <c r="AH12" s="16">
        <v>-1801</v>
      </c>
      <c r="AI12" s="16">
        <v>-3246</v>
      </c>
    </row>
    <row r="13" spans="1:35" s="4" customFormat="1" ht="12.75" x14ac:dyDescent="0.2">
      <c r="A13" s="11" t="s">
        <v>92</v>
      </c>
      <c r="B13" s="16">
        <v>125511</v>
      </c>
      <c r="C13" s="16">
        <v>127598</v>
      </c>
      <c r="D13" s="16">
        <v>27703</v>
      </c>
      <c r="E13" s="16">
        <v>32429</v>
      </c>
      <c r="F13" s="16">
        <v>39181</v>
      </c>
      <c r="G13" s="16">
        <v>61038</v>
      </c>
      <c r="H13" s="13"/>
      <c r="I13" s="16">
        <v>31933</v>
      </c>
      <c r="J13" s="16">
        <v>67820</v>
      </c>
      <c r="K13" s="16">
        <v>94469</v>
      </c>
      <c r="L13" s="16">
        <v>125511</v>
      </c>
      <c r="M13" s="16">
        <v>24283</v>
      </c>
      <c r="N13" s="16">
        <v>50539</v>
      </c>
      <c r="O13" s="16">
        <v>71257</v>
      </c>
      <c r="P13" s="16">
        <v>127598</v>
      </c>
      <c r="Q13" s="16">
        <v>7022</v>
      </c>
      <c r="R13" s="16">
        <v>11059</v>
      </c>
      <c r="S13" s="16">
        <v>16184</v>
      </c>
      <c r="T13" s="16">
        <v>27703</v>
      </c>
      <c r="U13" s="16">
        <v>9432</v>
      </c>
      <c r="V13" s="16">
        <v>10810</v>
      </c>
      <c r="W13" s="16">
        <v>20910</v>
      </c>
      <c r="X13" s="16">
        <v>32429</v>
      </c>
      <c r="Y13" s="16">
        <v>6336</v>
      </c>
      <c r="Z13" s="16">
        <v>12243</v>
      </c>
      <c r="AA13" s="16">
        <v>37808</v>
      </c>
      <c r="AB13" s="16">
        <f t="shared" si="0"/>
        <v>39181</v>
      </c>
      <c r="AC13" s="16">
        <v>10572</v>
      </c>
      <c r="AD13" s="16">
        <v>24928</v>
      </c>
      <c r="AE13" s="16">
        <v>33204</v>
      </c>
      <c r="AF13" s="16">
        <v>61038</v>
      </c>
      <c r="AG13" s="16">
        <v>6684</v>
      </c>
      <c r="AH13" s="16">
        <v>2650</v>
      </c>
      <c r="AI13" s="16">
        <v>39378</v>
      </c>
    </row>
    <row r="14" spans="1:35" s="4" customFormat="1" ht="12.75" x14ac:dyDescent="0.2">
      <c r="A14" s="11" t="s">
        <v>226</v>
      </c>
      <c r="B14" s="16"/>
      <c r="C14" s="16"/>
      <c r="D14" s="16"/>
      <c r="E14" s="16"/>
      <c r="F14" s="16"/>
      <c r="G14" s="16">
        <v>2682</v>
      </c>
      <c r="H14" s="13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>
        <v>567</v>
      </c>
      <c r="AD14" s="16">
        <v>1250</v>
      </c>
      <c r="AE14" s="16">
        <v>1950</v>
      </c>
      <c r="AF14" s="16">
        <v>2682</v>
      </c>
      <c r="AG14" s="16">
        <v>764</v>
      </c>
      <c r="AH14" s="16">
        <v>1245</v>
      </c>
      <c r="AI14" s="16">
        <v>1959</v>
      </c>
    </row>
    <row r="15" spans="1:35" s="4" customFormat="1" ht="12.75" x14ac:dyDescent="0.2">
      <c r="A15" s="11" t="s">
        <v>93</v>
      </c>
      <c r="B15" s="16">
        <v>-13377</v>
      </c>
      <c r="C15" s="16">
        <v>-68623</v>
      </c>
      <c r="D15" s="16">
        <v>30814</v>
      </c>
      <c r="E15" s="16">
        <v>121770</v>
      </c>
      <c r="F15" s="16">
        <v>127647</v>
      </c>
      <c r="G15" s="16">
        <v>65390</v>
      </c>
      <c r="H15" s="13"/>
      <c r="I15" s="16">
        <v>21014</v>
      </c>
      <c r="J15" s="16">
        <v>23178</v>
      </c>
      <c r="K15" s="16">
        <v>35554</v>
      </c>
      <c r="L15" s="16">
        <v>-13377</v>
      </c>
      <c r="M15" s="16">
        <v>16582</v>
      </c>
      <c r="N15" s="16">
        <v>39963</v>
      </c>
      <c r="O15" s="16">
        <v>32748</v>
      </c>
      <c r="P15" s="16">
        <v>-68623</v>
      </c>
      <c r="Q15" s="16">
        <v>29904</v>
      </c>
      <c r="R15" s="16">
        <v>70039</v>
      </c>
      <c r="S15" s="16">
        <v>48622</v>
      </c>
      <c r="T15" s="16">
        <v>30814</v>
      </c>
      <c r="U15" s="16">
        <v>17608</v>
      </c>
      <c r="V15" s="16">
        <v>46857</v>
      </c>
      <c r="W15" s="16">
        <v>76359</v>
      </c>
      <c r="X15" s="16">
        <v>121770</v>
      </c>
      <c r="Y15" s="16">
        <v>21739</v>
      </c>
      <c r="Z15" s="16">
        <v>50272</v>
      </c>
      <c r="AA15" s="16">
        <v>63012</v>
      </c>
      <c r="AB15" s="16">
        <v>192521</v>
      </c>
      <c r="AC15" s="16">
        <v>10663</v>
      </c>
      <c r="AD15" s="16">
        <v>32907</v>
      </c>
      <c r="AE15" s="16">
        <v>47900</v>
      </c>
      <c r="AF15" s="16">
        <v>65390</v>
      </c>
      <c r="AG15" s="16">
        <v>27292</v>
      </c>
      <c r="AH15" s="16">
        <v>45095</v>
      </c>
      <c r="AI15" s="16">
        <v>60072</v>
      </c>
    </row>
    <row r="16" spans="1:35" s="4" customFormat="1" ht="12.75" x14ac:dyDescent="0.2">
      <c r="A16" s="11" t="s">
        <v>94</v>
      </c>
      <c r="B16" s="16">
        <v>-2752</v>
      </c>
      <c r="C16" s="16">
        <v>-7641</v>
      </c>
      <c r="D16" s="16">
        <v>-3741</v>
      </c>
      <c r="E16" s="16">
        <v>-6902</v>
      </c>
      <c r="F16" s="16">
        <v>1963</v>
      </c>
      <c r="G16" s="16">
        <v>-2641</v>
      </c>
      <c r="H16" s="13"/>
      <c r="I16" s="16">
        <v>-3527</v>
      </c>
      <c r="J16" s="16">
        <v>-4717</v>
      </c>
      <c r="K16" s="16">
        <v>-5978</v>
      </c>
      <c r="L16" s="16">
        <v>-2752</v>
      </c>
      <c r="M16" s="16">
        <v>-3103</v>
      </c>
      <c r="N16" s="16">
        <v>-3163</v>
      </c>
      <c r="O16" s="16">
        <v>-4524</v>
      </c>
      <c r="P16" s="16">
        <v>-7641</v>
      </c>
      <c r="Q16" s="16">
        <v>-1268</v>
      </c>
      <c r="R16" s="16">
        <v>-2598</v>
      </c>
      <c r="S16" s="16">
        <v>-3063</v>
      </c>
      <c r="T16" s="16">
        <v>-3741</v>
      </c>
      <c r="U16" s="16">
        <v>-759</v>
      </c>
      <c r="V16" s="16">
        <v>-1448</v>
      </c>
      <c r="W16" s="16">
        <v>-2077</v>
      </c>
      <c r="X16" s="16">
        <v>-6902</v>
      </c>
      <c r="Y16" s="16">
        <v>-1671</v>
      </c>
      <c r="Z16" s="16">
        <v>-1971</v>
      </c>
      <c r="AA16" s="16">
        <v>-2322</v>
      </c>
      <c r="AB16" s="16">
        <f t="shared" si="0"/>
        <v>1963</v>
      </c>
      <c r="AC16" s="16">
        <v>-1672</v>
      </c>
      <c r="AD16" s="16">
        <v>-2787</v>
      </c>
      <c r="AE16" s="16">
        <v>-2495</v>
      </c>
      <c r="AF16" s="16">
        <v>-2641</v>
      </c>
      <c r="AG16" s="16">
        <v>0</v>
      </c>
      <c r="AH16" s="16">
        <v>0</v>
      </c>
      <c r="AI16" s="16">
        <v>0</v>
      </c>
    </row>
    <row r="17" spans="1:35" s="4" customFormat="1" ht="12.75" x14ac:dyDescent="0.2">
      <c r="A17" s="11" t="s">
        <v>95</v>
      </c>
      <c r="B17" s="16">
        <v>-251</v>
      </c>
      <c r="C17" s="16">
        <v>-163</v>
      </c>
      <c r="D17" s="16">
        <v>-674</v>
      </c>
      <c r="E17" s="16">
        <v>-225</v>
      </c>
      <c r="F17" s="16">
        <v>-516</v>
      </c>
      <c r="G17" s="16">
        <v>-1106</v>
      </c>
      <c r="H17" s="13"/>
      <c r="I17" s="16">
        <v>-193</v>
      </c>
      <c r="J17" s="16">
        <v>-401</v>
      </c>
      <c r="K17" s="16">
        <v>-272</v>
      </c>
      <c r="L17" s="16">
        <v>-251</v>
      </c>
      <c r="M17" s="16">
        <v>-104</v>
      </c>
      <c r="N17" s="16">
        <v>-182</v>
      </c>
      <c r="O17" s="16">
        <v>-75</v>
      </c>
      <c r="P17" s="16">
        <v>-163</v>
      </c>
      <c r="Q17" s="16">
        <v>-383</v>
      </c>
      <c r="R17" s="16">
        <v>-469</v>
      </c>
      <c r="S17" s="16">
        <v>-428</v>
      </c>
      <c r="T17" s="16">
        <v>-674</v>
      </c>
      <c r="U17" s="16">
        <v>51</v>
      </c>
      <c r="V17" s="16">
        <v>-174</v>
      </c>
      <c r="W17" s="16">
        <v>-162</v>
      </c>
      <c r="X17" s="16">
        <v>-225</v>
      </c>
      <c r="Y17" s="16">
        <v>4</v>
      </c>
      <c r="Z17" s="16">
        <v>-13</v>
      </c>
      <c r="AA17" s="16">
        <v>-191</v>
      </c>
      <c r="AB17" s="16">
        <f t="shared" si="0"/>
        <v>-516</v>
      </c>
      <c r="AC17" s="16">
        <v>-322</v>
      </c>
      <c r="AD17" s="16">
        <v>-763</v>
      </c>
      <c r="AE17" s="16">
        <v>-969</v>
      </c>
      <c r="AF17" s="16">
        <v>-1106</v>
      </c>
      <c r="AG17" s="16">
        <v>-321</v>
      </c>
      <c r="AH17" s="16">
        <v>-11</v>
      </c>
      <c r="AI17" s="16">
        <v>-76</v>
      </c>
    </row>
    <row r="18" spans="1:35" s="4" customFormat="1" ht="12.75" x14ac:dyDescent="0.2">
      <c r="A18" s="11" t="s">
        <v>96</v>
      </c>
      <c r="B18" s="16">
        <v>5401</v>
      </c>
      <c r="C18" s="16">
        <v>22156</v>
      </c>
      <c r="D18" s="16">
        <v>2023</v>
      </c>
      <c r="E18" s="16">
        <v>2614</v>
      </c>
      <c r="F18" s="16">
        <v>-1702</v>
      </c>
      <c r="G18" s="16">
        <v>606</v>
      </c>
      <c r="H18" s="13"/>
      <c r="I18" s="16">
        <v>1231</v>
      </c>
      <c r="J18" s="16">
        <v>2856</v>
      </c>
      <c r="K18" s="16">
        <v>4082</v>
      </c>
      <c r="L18" s="16">
        <v>5401</v>
      </c>
      <c r="M18" s="16">
        <v>1295</v>
      </c>
      <c r="N18" s="16">
        <v>4418</v>
      </c>
      <c r="O18" s="16">
        <v>5814</v>
      </c>
      <c r="P18" s="16">
        <v>22156</v>
      </c>
      <c r="Q18" s="16">
        <v>567</v>
      </c>
      <c r="R18" s="16">
        <v>876</v>
      </c>
      <c r="S18" s="16">
        <v>1495</v>
      </c>
      <c r="T18" s="16">
        <v>2023</v>
      </c>
      <c r="U18" s="16">
        <v>694</v>
      </c>
      <c r="V18" s="16">
        <v>1334</v>
      </c>
      <c r="W18" s="16">
        <v>1958</v>
      </c>
      <c r="X18" s="16">
        <v>2614</v>
      </c>
      <c r="Y18" s="16">
        <v>479</v>
      </c>
      <c r="Z18" s="16">
        <v>-3032</v>
      </c>
      <c r="AA18" s="16">
        <v>-2538</v>
      </c>
      <c r="AB18" s="16">
        <f t="shared" si="0"/>
        <v>-1702</v>
      </c>
      <c r="AC18" s="16">
        <v>428</v>
      </c>
      <c r="AD18" s="16">
        <v>-226</v>
      </c>
      <c r="AE18" s="16">
        <v>167</v>
      </c>
      <c r="AF18" s="16">
        <v>606</v>
      </c>
      <c r="AG18" s="16">
        <v>521</v>
      </c>
      <c r="AH18" s="16">
        <v>1085</v>
      </c>
      <c r="AI18" s="16">
        <v>1651</v>
      </c>
    </row>
    <row r="19" spans="1:35" s="4" customFormat="1" ht="12.75" x14ac:dyDescent="0.2">
      <c r="A19" s="11" t="s">
        <v>97</v>
      </c>
      <c r="B19" s="16">
        <v>32571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3"/>
      <c r="I19" s="21">
        <v>-7428</v>
      </c>
      <c r="J19" s="21">
        <v>-8242</v>
      </c>
      <c r="K19" s="21">
        <v>-17154</v>
      </c>
      <c r="L19" s="21">
        <v>32571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16">
        <v>0</v>
      </c>
      <c r="U19" s="16">
        <v>0</v>
      </c>
      <c r="V19" s="16"/>
      <c r="W19" s="16"/>
      <c r="X19" s="16">
        <v>0</v>
      </c>
      <c r="Y19" s="16">
        <v>0</v>
      </c>
      <c r="Z19" s="16"/>
      <c r="AA19" s="16">
        <v>0</v>
      </c>
      <c r="AB19" s="16">
        <f t="shared" si="0"/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</row>
    <row r="20" spans="1:35" s="4" customFormat="1" ht="12.75" x14ac:dyDescent="0.2">
      <c r="A20" s="11" t="s">
        <v>196</v>
      </c>
      <c r="B20" s="16">
        <v>0</v>
      </c>
      <c r="C20" s="16">
        <v>0</v>
      </c>
      <c r="D20" s="16">
        <v>-2087</v>
      </c>
      <c r="E20" s="16">
        <v>2248</v>
      </c>
      <c r="F20" s="16">
        <v>15267</v>
      </c>
      <c r="G20" s="16">
        <v>-7038</v>
      </c>
      <c r="H20" s="13"/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16">
        <v>-2087</v>
      </c>
      <c r="U20" s="16">
        <v>-1876</v>
      </c>
      <c r="V20" s="16">
        <v>-763</v>
      </c>
      <c r="W20" s="16">
        <v>13018</v>
      </c>
      <c r="X20" s="16">
        <v>2248</v>
      </c>
      <c r="Y20" s="16">
        <v>16277</v>
      </c>
      <c r="Z20" s="16">
        <v>28048</v>
      </c>
      <c r="AA20" s="16">
        <v>57323</v>
      </c>
      <c r="AB20" s="16">
        <f t="shared" si="0"/>
        <v>15267</v>
      </c>
      <c r="AC20" s="16">
        <v>-11053</v>
      </c>
      <c r="AD20" s="16">
        <v>2400</v>
      </c>
      <c r="AE20" s="16">
        <v>10118</v>
      </c>
      <c r="AF20" s="16">
        <v>-7038</v>
      </c>
      <c r="AG20" s="16">
        <v>-53404</v>
      </c>
      <c r="AH20" s="16">
        <v>10829</v>
      </c>
      <c r="AI20" s="16">
        <v>14696</v>
      </c>
    </row>
    <row r="21" spans="1:35" s="4" customFormat="1" ht="12.75" x14ac:dyDescent="0.2">
      <c r="A21" s="11" t="s">
        <v>183</v>
      </c>
      <c r="B21" s="16">
        <v>0</v>
      </c>
      <c r="C21" s="16">
        <v>1862</v>
      </c>
      <c r="D21" s="16">
        <v>-1862</v>
      </c>
      <c r="E21" s="16">
        <v>-1287</v>
      </c>
      <c r="F21" s="16">
        <v>2132</v>
      </c>
      <c r="G21" s="16">
        <v>440</v>
      </c>
      <c r="H21" s="13"/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1862</v>
      </c>
      <c r="Q21" s="16">
        <v>1625</v>
      </c>
      <c r="R21" s="16">
        <v>-1273</v>
      </c>
      <c r="S21" s="16">
        <v>-833</v>
      </c>
      <c r="T21" s="16">
        <v>-1862</v>
      </c>
      <c r="U21" s="16">
        <v>-2241</v>
      </c>
      <c r="V21" s="16">
        <v>-1610</v>
      </c>
      <c r="W21" s="16">
        <v>-1619</v>
      </c>
      <c r="X21" s="16">
        <v>-1287</v>
      </c>
      <c r="Y21" s="16">
        <v>632</v>
      </c>
      <c r="Z21" s="16">
        <v>577</v>
      </c>
      <c r="AA21" s="16">
        <v>989</v>
      </c>
      <c r="AB21" s="16">
        <f t="shared" si="0"/>
        <v>2132</v>
      </c>
      <c r="AC21" s="16">
        <v>485</v>
      </c>
      <c r="AD21" s="16">
        <v>483</v>
      </c>
      <c r="AE21" s="16">
        <v>230</v>
      </c>
      <c r="AF21" s="16">
        <v>440</v>
      </c>
      <c r="AG21" s="16">
        <v>-1384</v>
      </c>
      <c r="AH21" s="16">
        <v>0</v>
      </c>
      <c r="AI21" s="16">
        <v>-51</v>
      </c>
    </row>
    <row r="22" spans="1:35" s="6" customFormat="1" ht="13.5" thickBot="1" x14ac:dyDescent="0.25">
      <c r="A22" s="25" t="s">
        <v>98</v>
      </c>
      <c r="B22" s="16">
        <v>-11232</v>
      </c>
      <c r="C22" s="16">
        <v>-3596</v>
      </c>
      <c r="D22" s="16">
        <v>-1485</v>
      </c>
      <c r="E22" s="16">
        <v>-6460</v>
      </c>
      <c r="F22" s="16">
        <v>-7027</v>
      </c>
      <c r="G22" s="16">
        <v>-3603</v>
      </c>
      <c r="H22" s="19"/>
      <c r="I22" s="26">
        <v>-1005</v>
      </c>
      <c r="J22" s="26">
        <v>-2469</v>
      </c>
      <c r="K22" s="26">
        <v>174</v>
      </c>
      <c r="L22" s="26">
        <v>-11232</v>
      </c>
      <c r="M22" s="26">
        <v>-485</v>
      </c>
      <c r="N22" s="26">
        <v>-7558</v>
      </c>
      <c r="O22" s="26">
        <v>-6927</v>
      </c>
      <c r="P22" s="26">
        <v>-3596</v>
      </c>
      <c r="Q22" s="26">
        <v>-900</v>
      </c>
      <c r="R22" s="26">
        <v>-1970</v>
      </c>
      <c r="S22" s="26">
        <v>-6973</v>
      </c>
      <c r="T22" s="16">
        <v>-1485</v>
      </c>
      <c r="U22" s="16">
        <v>-3780</v>
      </c>
      <c r="V22" s="16">
        <v>-4575</v>
      </c>
      <c r="W22" s="16">
        <v>-4791</v>
      </c>
      <c r="X22" s="16">
        <v>-6460</v>
      </c>
      <c r="Y22" s="16">
        <v>-2416</v>
      </c>
      <c r="Z22" s="16">
        <v>-1175</v>
      </c>
      <c r="AA22" s="16">
        <v>-4776</v>
      </c>
      <c r="AB22" s="16">
        <f t="shared" si="0"/>
        <v>-7027</v>
      </c>
      <c r="AC22" s="16">
        <v>-231</v>
      </c>
      <c r="AD22" s="16">
        <v>-926</v>
      </c>
      <c r="AE22" s="16">
        <v>4404</v>
      </c>
      <c r="AF22" s="16">
        <v>-3603</v>
      </c>
      <c r="AG22" s="16">
        <v>8424</v>
      </c>
      <c r="AH22" s="16">
        <v>5128</v>
      </c>
      <c r="AI22" s="16">
        <v>7139</v>
      </c>
    </row>
    <row r="23" spans="1:35" s="7" customFormat="1" ht="13.5" thickBot="1" x14ac:dyDescent="0.25">
      <c r="A23" s="22" t="s">
        <v>99</v>
      </c>
      <c r="B23" s="23">
        <v>483354</v>
      </c>
      <c r="C23" s="23">
        <v>706135</v>
      </c>
      <c r="D23" s="23">
        <v>852004</v>
      </c>
      <c r="E23" s="23">
        <v>786659</v>
      </c>
      <c r="F23" s="23">
        <v>622475</v>
      </c>
      <c r="G23" s="23">
        <v>609581</v>
      </c>
      <c r="H23" s="24"/>
      <c r="I23" s="23">
        <v>105767</v>
      </c>
      <c r="J23" s="23">
        <v>251991</v>
      </c>
      <c r="K23" s="23">
        <v>377220</v>
      </c>
      <c r="L23" s="23">
        <v>483354</v>
      </c>
      <c r="M23" s="23">
        <v>188560</v>
      </c>
      <c r="N23" s="23">
        <v>350717</v>
      </c>
      <c r="O23" s="23">
        <v>538491</v>
      </c>
      <c r="P23" s="23">
        <v>706135</v>
      </c>
      <c r="Q23" s="23">
        <v>191530</v>
      </c>
      <c r="R23" s="23">
        <v>425451</v>
      </c>
      <c r="S23" s="23">
        <v>620335</v>
      </c>
      <c r="T23" s="23">
        <v>852004</v>
      </c>
      <c r="U23" s="23">
        <v>166461</v>
      </c>
      <c r="V23" s="23">
        <v>351055</v>
      </c>
      <c r="W23" s="23">
        <v>546532</v>
      </c>
      <c r="X23" s="23">
        <v>786659</v>
      </c>
      <c r="Y23" s="23">
        <v>178203</v>
      </c>
      <c r="Z23" s="23">
        <v>368611</v>
      </c>
      <c r="AA23" s="23">
        <v>535039</v>
      </c>
      <c r="AB23" s="23">
        <v>616361</v>
      </c>
      <c r="AC23" s="23">
        <v>148414</v>
      </c>
      <c r="AD23" s="23">
        <v>333163</v>
      </c>
      <c r="AE23" s="23">
        <v>464070</v>
      </c>
      <c r="AF23" s="23">
        <v>609581</v>
      </c>
      <c r="AG23" s="23">
        <v>73731</v>
      </c>
      <c r="AH23" s="23">
        <v>266340</v>
      </c>
      <c r="AI23" s="23">
        <v>410056</v>
      </c>
    </row>
    <row r="24" spans="1:35" s="4" customFormat="1" ht="12.75" x14ac:dyDescent="0.2">
      <c r="A24" s="11" t="s">
        <v>100</v>
      </c>
      <c r="B24" s="16">
        <v>177053</v>
      </c>
      <c r="C24" s="16">
        <v>-58880</v>
      </c>
      <c r="D24" s="16">
        <v>-38369</v>
      </c>
      <c r="E24" s="16">
        <v>-45989</v>
      </c>
      <c r="F24" s="16">
        <v>-74056</v>
      </c>
      <c r="G24" s="16">
        <v>67269</v>
      </c>
      <c r="H24" s="13"/>
      <c r="I24" s="16">
        <v>-47527</v>
      </c>
      <c r="J24" s="16">
        <v>81745</v>
      </c>
      <c r="K24" s="16">
        <v>24378</v>
      </c>
      <c r="L24" s="16">
        <v>177053</v>
      </c>
      <c r="M24" s="16">
        <v>-39122</v>
      </c>
      <c r="N24" s="16">
        <v>-84607</v>
      </c>
      <c r="O24" s="16">
        <v>-59120</v>
      </c>
      <c r="P24" s="16">
        <v>-58880</v>
      </c>
      <c r="Q24" s="16">
        <v>-90973</v>
      </c>
      <c r="R24" s="16">
        <v>-22836</v>
      </c>
      <c r="S24" s="16">
        <v>-1942</v>
      </c>
      <c r="T24" s="16">
        <v>-38369</v>
      </c>
      <c r="U24" s="16">
        <v>-25221</v>
      </c>
      <c r="V24" s="16">
        <v>18214</v>
      </c>
      <c r="W24" s="16">
        <v>-816</v>
      </c>
      <c r="X24" s="16">
        <v>-45989</v>
      </c>
      <c r="Y24" s="16">
        <v>-24944</v>
      </c>
      <c r="Z24" s="16">
        <v>-63796</v>
      </c>
      <c r="AA24" s="16">
        <v>-67895</v>
      </c>
      <c r="AB24" s="16">
        <v>-74056</v>
      </c>
      <c r="AC24" s="16">
        <v>-93891</v>
      </c>
      <c r="AD24" s="16">
        <v>-70834</v>
      </c>
      <c r="AE24" s="16">
        <v>-49623</v>
      </c>
      <c r="AF24" s="16">
        <v>67269</v>
      </c>
      <c r="AG24" s="16">
        <v>-69263</v>
      </c>
      <c r="AH24" s="16">
        <v>84683</v>
      </c>
      <c r="AI24" s="16">
        <v>63528</v>
      </c>
    </row>
    <row r="25" spans="1:35" s="4" customFormat="1" ht="12.75" x14ac:dyDescent="0.2">
      <c r="A25" s="11" t="s">
        <v>101</v>
      </c>
      <c r="B25" s="16">
        <v>-40562</v>
      </c>
      <c r="C25" s="16">
        <v>-36000</v>
      </c>
      <c r="D25" s="16">
        <v>-3873</v>
      </c>
      <c r="E25" s="16">
        <v>-68065</v>
      </c>
      <c r="F25" s="16">
        <v>-49228</v>
      </c>
      <c r="G25" s="16">
        <v>-19350</v>
      </c>
      <c r="H25" s="13"/>
      <c r="I25" s="16">
        <v>-1239</v>
      </c>
      <c r="J25" s="16">
        <v>3114</v>
      </c>
      <c r="K25" s="16">
        <v>6865</v>
      </c>
      <c r="L25" s="16">
        <v>-40562</v>
      </c>
      <c r="M25" s="16">
        <v>-5186</v>
      </c>
      <c r="N25" s="16">
        <v>-4786</v>
      </c>
      <c r="O25" s="16">
        <v>-45928</v>
      </c>
      <c r="P25" s="16">
        <v>-36000</v>
      </c>
      <c r="Q25" s="16">
        <v>-14102</v>
      </c>
      <c r="R25" s="16">
        <v>15079</v>
      </c>
      <c r="S25" s="16">
        <v>47166</v>
      </c>
      <c r="T25" s="16">
        <v>-3873</v>
      </c>
      <c r="U25" s="16">
        <v>-36355</v>
      </c>
      <c r="V25" s="16">
        <v>-37406</v>
      </c>
      <c r="W25" s="16">
        <v>-46618</v>
      </c>
      <c r="X25" s="16">
        <v>-68065</v>
      </c>
      <c r="Y25" s="16">
        <v>-27209</v>
      </c>
      <c r="Z25" s="16">
        <v>-10324</v>
      </c>
      <c r="AA25" s="16">
        <v>-16327</v>
      </c>
      <c r="AB25" s="16">
        <v>-49228</v>
      </c>
      <c r="AC25" s="16">
        <v>-10840</v>
      </c>
      <c r="AD25" s="16">
        <v>15335</v>
      </c>
      <c r="AE25" s="16">
        <v>-11541</v>
      </c>
      <c r="AF25" s="16">
        <v>-19350</v>
      </c>
      <c r="AG25" s="16">
        <v>32435</v>
      </c>
      <c r="AH25" s="16">
        <v>71288</v>
      </c>
      <c r="AI25" s="16">
        <v>109465</v>
      </c>
    </row>
    <row r="26" spans="1:35" s="4" customFormat="1" ht="12.75" x14ac:dyDescent="0.2">
      <c r="A26" s="11" t="s">
        <v>102</v>
      </c>
      <c r="B26" s="16">
        <v>-32159</v>
      </c>
      <c r="C26" s="16">
        <v>-21467</v>
      </c>
      <c r="D26" s="16">
        <v>134471</v>
      </c>
      <c r="E26" s="16">
        <v>66159</v>
      </c>
      <c r="F26" s="16">
        <v>7387</v>
      </c>
      <c r="G26" s="16">
        <v>7921</v>
      </c>
      <c r="H26" s="13"/>
      <c r="I26" s="16">
        <v>41770</v>
      </c>
      <c r="J26" s="16">
        <v>-24982</v>
      </c>
      <c r="K26" s="16">
        <v>-41250</v>
      </c>
      <c r="L26" s="16">
        <v>-32159</v>
      </c>
      <c r="M26" s="16">
        <v>-2306</v>
      </c>
      <c r="N26" s="16">
        <v>-40577</v>
      </c>
      <c r="O26" s="16">
        <v>-28044</v>
      </c>
      <c r="P26" s="16">
        <v>-21467</v>
      </c>
      <c r="Q26" s="16">
        <v>-9206</v>
      </c>
      <c r="R26" s="16">
        <v>-9664</v>
      </c>
      <c r="S26" s="16">
        <v>-43803</v>
      </c>
      <c r="T26" s="16">
        <v>134471</v>
      </c>
      <c r="U26" s="16">
        <v>-113420</v>
      </c>
      <c r="V26" s="16">
        <v>-30453</v>
      </c>
      <c r="W26" s="16">
        <v>-61932</v>
      </c>
      <c r="X26" s="16">
        <v>66159</v>
      </c>
      <c r="Y26" s="16">
        <v>-112094</v>
      </c>
      <c r="Z26" s="16">
        <v>-47508</v>
      </c>
      <c r="AA26" s="16">
        <v>-63265</v>
      </c>
      <c r="AB26" s="16">
        <v>7387</v>
      </c>
      <c r="AC26" s="16">
        <v>-56597</v>
      </c>
      <c r="AD26" s="16">
        <v>-65553</v>
      </c>
      <c r="AE26" s="16">
        <v>-50263</v>
      </c>
      <c r="AF26" s="16">
        <v>7921</v>
      </c>
      <c r="AG26" s="16">
        <v>-9230</v>
      </c>
      <c r="AH26" s="16">
        <v>-58169</v>
      </c>
      <c r="AI26" s="16">
        <v>19923</v>
      </c>
    </row>
    <row r="27" spans="1:35" s="6" customFormat="1" ht="13.5" thickBot="1" x14ac:dyDescent="0.25">
      <c r="A27" s="25" t="s">
        <v>103</v>
      </c>
      <c r="B27" s="16">
        <v>-8320</v>
      </c>
      <c r="C27" s="16">
        <v>19293</v>
      </c>
      <c r="D27" s="16">
        <v>4965</v>
      </c>
      <c r="E27" s="16">
        <v>-18007</v>
      </c>
      <c r="F27" s="16">
        <v>18832</v>
      </c>
      <c r="G27" s="16">
        <v>35643</v>
      </c>
      <c r="H27" s="19"/>
      <c r="I27" s="26">
        <v>-1773</v>
      </c>
      <c r="J27" s="26">
        <v>-2889</v>
      </c>
      <c r="K27" s="26">
        <v>4581</v>
      </c>
      <c r="L27" s="26">
        <v>-8320</v>
      </c>
      <c r="M27" s="26">
        <v>7112</v>
      </c>
      <c r="N27" s="26">
        <v>29618</v>
      </c>
      <c r="O27" s="26">
        <v>26933</v>
      </c>
      <c r="P27" s="26">
        <v>19293</v>
      </c>
      <c r="Q27" s="26">
        <v>2094</v>
      </c>
      <c r="R27" s="26">
        <v>-4559</v>
      </c>
      <c r="S27" s="26">
        <v>-7746</v>
      </c>
      <c r="T27" s="16">
        <v>4965</v>
      </c>
      <c r="U27" s="16">
        <v>-940</v>
      </c>
      <c r="V27" s="16">
        <v>-2535</v>
      </c>
      <c r="W27" s="16">
        <v>-11219</v>
      </c>
      <c r="X27" s="16">
        <v>-18007</v>
      </c>
      <c r="Y27" s="16">
        <v>538</v>
      </c>
      <c r="Z27" s="16">
        <v>780</v>
      </c>
      <c r="AA27" s="16">
        <v>2208</v>
      </c>
      <c r="AB27" s="16">
        <v>24946</v>
      </c>
      <c r="AC27" s="16">
        <v>518</v>
      </c>
      <c r="AD27" s="16">
        <v>2015</v>
      </c>
      <c r="AE27" s="16">
        <v>-2024</v>
      </c>
      <c r="AF27" s="16">
        <v>35643</v>
      </c>
      <c r="AG27" s="16">
        <v>-11450</v>
      </c>
      <c r="AH27" s="16">
        <v>-3493</v>
      </c>
      <c r="AI27" s="16">
        <v>-10679</v>
      </c>
    </row>
    <row r="28" spans="1:35" s="7" customFormat="1" ht="13.5" thickBot="1" x14ac:dyDescent="0.25">
      <c r="A28" s="22" t="s">
        <v>104</v>
      </c>
      <c r="B28" s="23">
        <v>579366</v>
      </c>
      <c r="C28" s="23">
        <v>609081</v>
      </c>
      <c r="D28" s="23">
        <v>949198</v>
      </c>
      <c r="E28" s="23">
        <v>720757</v>
      </c>
      <c r="F28" s="23">
        <v>525410</v>
      </c>
      <c r="G28" s="23">
        <v>701064</v>
      </c>
      <c r="H28" s="24"/>
      <c r="I28" s="23">
        <v>96998</v>
      </c>
      <c r="J28" s="23">
        <v>308979</v>
      </c>
      <c r="K28" s="23">
        <v>371794</v>
      </c>
      <c r="L28" s="23">
        <v>579366</v>
      </c>
      <c r="M28" s="23">
        <v>149058</v>
      </c>
      <c r="N28" s="23">
        <v>250365</v>
      </c>
      <c r="O28" s="23">
        <v>432332</v>
      </c>
      <c r="P28" s="23">
        <v>609081</v>
      </c>
      <c r="Q28" s="23">
        <v>79343</v>
      </c>
      <c r="R28" s="23">
        <v>403471</v>
      </c>
      <c r="S28" s="23">
        <v>614010</v>
      </c>
      <c r="T28" s="23">
        <v>949198</v>
      </c>
      <c r="U28" s="23">
        <v>-9475</v>
      </c>
      <c r="V28" s="23">
        <v>298875</v>
      </c>
      <c r="W28" s="23">
        <v>425947</v>
      </c>
      <c r="X28" s="23">
        <v>720757</v>
      </c>
      <c r="Y28" s="23">
        <v>14494</v>
      </c>
      <c r="Z28" s="23">
        <v>247763</v>
      </c>
      <c r="AA28" s="23">
        <v>389760</v>
      </c>
      <c r="AB28" s="23">
        <v>525410</v>
      </c>
      <c r="AC28" s="23">
        <v>-12396</v>
      </c>
      <c r="AD28" s="23">
        <v>214126</v>
      </c>
      <c r="AE28" s="23">
        <v>350619</v>
      </c>
      <c r="AF28" s="23">
        <v>701064</v>
      </c>
      <c r="AG28" s="23">
        <v>16223</v>
      </c>
      <c r="AH28" s="23">
        <v>360649</v>
      </c>
      <c r="AI28" s="23">
        <v>592293</v>
      </c>
    </row>
    <row r="29" spans="1:35" s="4" customFormat="1" ht="12.75" x14ac:dyDescent="0.2">
      <c r="A29" s="11" t="s">
        <v>105</v>
      </c>
      <c r="B29" s="16">
        <v>-114339</v>
      </c>
      <c r="C29" s="16">
        <v>-126763</v>
      </c>
      <c r="D29" s="16">
        <v>-55119</v>
      </c>
      <c r="E29" s="16">
        <v>-49954</v>
      </c>
      <c r="F29" s="16">
        <v>-40399</v>
      </c>
      <c r="G29" s="16">
        <v>-76294</v>
      </c>
      <c r="H29" s="13"/>
      <c r="I29" s="16">
        <v>-258</v>
      </c>
      <c r="J29" s="16">
        <v>-58611</v>
      </c>
      <c r="K29" s="16">
        <v>-59038</v>
      </c>
      <c r="L29" s="16">
        <v>-114339</v>
      </c>
      <c r="M29" s="16">
        <v>-998</v>
      </c>
      <c r="N29" s="16">
        <v>-51277</v>
      </c>
      <c r="O29" s="16">
        <v>-61964</v>
      </c>
      <c r="P29" s="16">
        <v>-126763</v>
      </c>
      <c r="Q29" s="16">
        <v>-1234</v>
      </c>
      <c r="R29" s="16">
        <v>-26367</v>
      </c>
      <c r="S29" s="16">
        <v>-26775</v>
      </c>
      <c r="T29" s="16">
        <v>-55119</v>
      </c>
      <c r="U29" s="16">
        <v>-951</v>
      </c>
      <c r="V29" s="16">
        <v>-23416</v>
      </c>
      <c r="W29" s="16">
        <v>-25823</v>
      </c>
      <c r="X29" s="16">
        <v>-49954</v>
      </c>
      <c r="Y29" s="16">
        <v>-1171</v>
      </c>
      <c r="Z29" s="16">
        <v>-18520</v>
      </c>
      <c r="AA29" s="16">
        <v>-20063</v>
      </c>
      <c r="AB29" s="16">
        <f t="shared" si="0"/>
        <v>-40399</v>
      </c>
      <c r="AC29" s="16">
        <v>-1969</v>
      </c>
      <c r="AD29" s="16">
        <v>-45796</v>
      </c>
      <c r="AE29" s="16">
        <v>-48626</v>
      </c>
      <c r="AF29" s="16">
        <v>-76294</v>
      </c>
      <c r="AG29" s="16">
        <v>-2202</v>
      </c>
      <c r="AH29" s="16">
        <v>-28966</v>
      </c>
      <c r="AI29" s="16">
        <v>-33108</v>
      </c>
    </row>
    <row r="30" spans="1:35" s="4" customFormat="1" ht="12.75" x14ac:dyDescent="0.2">
      <c r="A30" s="11" t="s">
        <v>106</v>
      </c>
      <c r="B30" s="16">
        <v>-3523</v>
      </c>
      <c r="C30" s="16">
        <v>-3712</v>
      </c>
      <c r="D30" s="16">
        <v>-2739</v>
      </c>
      <c r="E30" s="16">
        <v>18868</v>
      </c>
      <c r="F30" s="16">
        <v>19534</v>
      </c>
      <c r="G30" s="16">
        <v>8986</v>
      </c>
      <c r="H30" s="13"/>
      <c r="I30" s="16">
        <v>-1035</v>
      </c>
      <c r="J30" s="16">
        <v>-1947</v>
      </c>
      <c r="K30" s="16">
        <v>-2813</v>
      </c>
      <c r="L30" s="16">
        <v>-3523</v>
      </c>
      <c r="M30" s="16">
        <v>0</v>
      </c>
      <c r="N30" s="16">
        <v>-2175</v>
      </c>
      <c r="O30" s="16">
        <v>-3119</v>
      </c>
      <c r="P30" s="16">
        <v>-3712</v>
      </c>
      <c r="Q30" s="16">
        <v>-832</v>
      </c>
      <c r="R30" s="16">
        <v>-1717</v>
      </c>
      <c r="S30" s="16">
        <v>-2040</v>
      </c>
      <c r="T30" s="16">
        <v>-2739</v>
      </c>
      <c r="U30" s="16">
        <v>-450</v>
      </c>
      <c r="V30" s="16">
        <v>-888</v>
      </c>
      <c r="W30" s="16">
        <v>-1285</v>
      </c>
      <c r="X30" s="16">
        <v>18868</v>
      </c>
      <c r="Y30" s="16">
        <v>276</v>
      </c>
      <c r="Z30" s="16">
        <v>9047</v>
      </c>
      <c r="AA30" s="16">
        <v>19349</v>
      </c>
      <c r="AB30" s="16">
        <f t="shared" si="0"/>
        <v>19534</v>
      </c>
      <c r="AC30" s="16">
        <v>8583</v>
      </c>
      <c r="AD30" s="16">
        <v>8782</v>
      </c>
      <c r="AE30" s="16">
        <v>9156</v>
      </c>
      <c r="AF30" s="16">
        <v>8986</v>
      </c>
      <c r="AG30" s="16">
        <v>0</v>
      </c>
      <c r="AH30" s="16">
        <v>0</v>
      </c>
      <c r="AI30" s="16">
        <v>0</v>
      </c>
    </row>
    <row r="31" spans="1:35" s="4" customFormat="1" ht="12.75" x14ac:dyDescent="0.2">
      <c r="A31" s="11" t="s">
        <v>204</v>
      </c>
      <c r="B31" s="16">
        <v>-18928</v>
      </c>
      <c r="C31" s="16">
        <v>-21516</v>
      </c>
      <c r="D31" s="16">
        <v>-53970</v>
      </c>
      <c r="E31" s="16">
        <v>-48643</v>
      </c>
      <c r="F31" s="16">
        <v>-39797</v>
      </c>
      <c r="G31" s="16">
        <v>-98323</v>
      </c>
      <c r="H31" s="13"/>
      <c r="I31" s="16">
        <v>-10291</v>
      </c>
      <c r="J31" s="16">
        <v>-7417</v>
      </c>
      <c r="K31" s="16">
        <v>-13661</v>
      </c>
      <c r="L31" s="16">
        <v>-18928</v>
      </c>
      <c r="M31" s="16">
        <v>-3704</v>
      </c>
      <c r="N31" s="16">
        <v>5795</v>
      </c>
      <c r="O31" s="16">
        <v>3905</v>
      </c>
      <c r="P31" s="16">
        <v>-21516</v>
      </c>
      <c r="Q31" s="16">
        <v>-11481</v>
      </c>
      <c r="R31" s="16">
        <v>-13805</v>
      </c>
      <c r="S31" s="16">
        <v>-35509</v>
      </c>
      <c r="T31" s="16">
        <v>-53970</v>
      </c>
      <c r="U31" s="16">
        <v>-10151</v>
      </c>
      <c r="V31" s="16">
        <v>-19123</v>
      </c>
      <c r="W31" s="16">
        <v>-32150</v>
      </c>
      <c r="X31" s="16">
        <v>-48643</v>
      </c>
      <c r="Y31" s="16">
        <v>-14060</v>
      </c>
      <c r="Z31" s="16">
        <v>-22130</v>
      </c>
      <c r="AA31" s="16">
        <v>-31056</v>
      </c>
      <c r="AB31" s="16">
        <f t="shared" si="0"/>
        <v>-39797</v>
      </c>
      <c r="AC31" s="16">
        <v>-15341</v>
      </c>
      <c r="AD31" s="16">
        <v>-68810</v>
      </c>
      <c r="AE31" s="16">
        <v>-69637</v>
      </c>
      <c r="AF31" s="16">
        <v>-98323</v>
      </c>
      <c r="AG31" s="16">
        <v>-1406</v>
      </c>
      <c r="AH31" s="16">
        <v>-15624</v>
      </c>
      <c r="AI31" s="16">
        <v>-39726</v>
      </c>
    </row>
    <row r="32" spans="1:35" s="4" customFormat="1" ht="12.75" x14ac:dyDescent="0.2">
      <c r="A32" s="11" t="s">
        <v>189</v>
      </c>
      <c r="B32" s="16">
        <v>0</v>
      </c>
      <c r="C32" s="16">
        <v>0</v>
      </c>
      <c r="D32" s="16">
        <v>-499</v>
      </c>
      <c r="E32" s="16">
        <v>-12196</v>
      </c>
      <c r="F32" s="16">
        <v>-10810</v>
      </c>
      <c r="G32" s="16">
        <v>-3569</v>
      </c>
      <c r="H32" s="13"/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-441</v>
      </c>
      <c r="T32" s="16">
        <v>-499</v>
      </c>
      <c r="U32" s="16">
        <v>0</v>
      </c>
      <c r="V32" s="16">
        <v>0</v>
      </c>
      <c r="W32" s="16"/>
      <c r="X32" s="16">
        <v>-12196</v>
      </c>
      <c r="Y32" s="16">
        <v>-3412</v>
      </c>
      <c r="Z32" s="16">
        <v>-4342</v>
      </c>
      <c r="AA32" s="16">
        <v>-5221</v>
      </c>
      <c r="AB32" s="16">
        <f t="shared" si="0"/>
        <v>-10810</v>
      </c>
      <c r="AC32" s="16">
        <v>-551</v>
      </c>
      <c r="AD32" s="16">
        <v>-1395</v>
      </c>
      <c r="AE32" s="16">
        <v>-2093</v>
      </c>
      <c r="AF32" s="16">
        <v>-3569</v>
      </c>
      <c r="AG32" s="16">
        <v>-1657</v>
      </c>
      <c r="AH32" s="16">
        <v>-2142</v>
      </c>
      <c r="AI32" s="16">
        <v>-2409</v>
      </c>
    </row>
    <row r="33" spans="1:35" s="6" customFormat="1" ht="13.5" thickBot="1" x14ac:dyDescent="0.25">
      <c r="A33" s="20" t="s">
        <v>107</v>
      </c>
      <c r="B33" s="18">
        <v>442576</v>
      </c>
      <c r="C33" s="18">
        <v>457090</v>
      </c>
      <c r="D33" s="18">
        <v>836871</v>
      </c>
      <c r="E33" s="18">
        <v>628832</v>
      </c>
      <c r="F33" s="18">
        <v>453938</v>
      </c>
      <c r="G33" s="18">
        <v>531864</v>
      </c>
      <c r="H33" s="19"/>
      <c r="I33" s="18">
        <v>85414</v>
      </c>
      <c r="J33" s="18">
        <v>241004</v>
      </c>
      <c r="K33" s="18">
        <v>296282</v>
      </c>
      <c r="L33" s="18">
        <v>442576</v>
      </c>
      <c r="M33" s="18">
        <v>144356</v>
      </c>
      <c r="N33" s="18">
        <v>202708</v>
      </c>
      <c r="O33" s="18">
        <v>371154</v>
      </c>
      <c r="P33" s="18">
        <v>457090</v>
      </c>
      <c r="Q33" s="18">
        <v>65796</v>
      </c>
      <c r="R33" s="18">
        <v>361582</v>
      </c>
      <c r="S33" s="18">
        <v>549245</v>
      </c>
      <c r="T33" s="18">
        <v>836871</v>
      </c>
      <c r="U33" s="18">
        <v>-21027</v>
      </c>
      <c r="V33" s="18">
        <v>255448</v>
      </c>
      <c r="W33" s="18">
        <v>366689</v>
      </c>
      <c r="X33" s="18">
        <v>628832</v>
      </c>
      <c r="Y33" s="18">
        <f>SUM(Y28:Y32)</f>
        <v>-3873</v>
      </c>
      <c r="Z33" s="18">
        <f>SUM(Z28:Z32)</f>
        <v>211818</v>
      </c>
      <c r="AA33" s="18">
        <v>352769</v>
      </c>
      <c r="AB33" s="18">
        <f t="shared" si="0"/>
        <v>453938</v>
      </c>
      <c r="AC33" s="18">
        <v>-21674</v>
      </c>
      <c r="AD33" s="18">
        <v>106907</v>
      </c>
      <c r="AE33" s="18">
        <v>239419</v>
      </c>
      <c r="AF33" s="18">
        <v>531864</v>
      </c>
      <c r="AG33" s="18">
        <v>10958</v>
      </c>
      <c r="AH33" s="18">
        <v>313917</v>
      </c>
      <c r="AI33" s="18">
        <v>517050</v>
      </c>
    </row>
    <row r="34" spans="1:35" s="4" customFormat="1" ht="12.75" x14ac:dyDescent="0.2">
      <c r="A34" s="64" t="s">
        <v>108</v>
      </c>
      <c r="B34" s="21"/>
      <c r="C34" s="21"/>
      <c r="D34" s="21"/>
      <c r="E34" s="21"/>
      <c r="F34" s="21"/>
      <c r="G34" s="21"/>
      <c r="H34" s="13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>
        <v>0</v>
      </c>
      <c r="Z34" s="21">
        <v>0</v>
      </c>
      <c r="AA34" s="21"/>
      <c r="AB34" s="21">
        <f t="shared" si="0"/>
        <v>0</v>
      </c>
      <c r="AC34" s="21"/>
      <c r="AD34" s="21"/>
      <c r="AE34" s="21"/>
      <c r="AF34" s="21"/>
      <c r="AG34" s="21"/>
      <c r="AH34" s="21"/>
      <c r="AI34" s="21"/>
    </row>
    <row r="35" spans="1:35" s="4" customFormat="1" ht="12.75" x14ac:dyDescent="0.2">
      <c r="A35" s="64" t="s">
        <v>109</v>
      </c>
      <c r="B35" s="14">
        <v>4934</v>
      </c>
      <c r="C35" s="14">
        <v>21659</v>
      </c>
      <c r="D35" s="14">
        <v>44836</v>
      </c>
      <c r="E35" s="14">
        <v>21790</v>
      </c>
      <c r="F35" s="14">
        <f>SUM(F36:F45)</f>
        <v>51993</v>
      </c>
      <c r="G35" s="14">
        <f>SUM(G36:G45)</f>
        <v>9698</v>
      </c>
      <c r="H35" s="13"/>
      <c r="I35" s="14">
        <v>-11100</v>
      </c>
      <c r="J35" s="14">
        <v>5206</v>
      </c>
      <c r="K35" s="14">
        <v>8388</v>
      </c>
      <c r="L35" s="14">
        <v>4934</v>
      </c>
      <c r="M35" s="14">
        <v>-670</v>
      </c>
      <c r="N35" s="14">
        <v>7678</v>
      </c>
      <c r="O35" s="14">
        <v>11906</v>
      </c>
      <c r="P35" s="14">
        <v>18216</v>
      </c>
      <c r="Q35" s="14">
        <v>3803</v>
      </c>
      <c r="R35" s="14">
        <v>20318</v>
      </c>
      <c r="S35" s="14">
        <v>43198</v>
      </c>
      <c r="T35" s="14">
        <v>44836</v>
      </c>
      <c r="U35" s="14">
        <v>8339</v>
      </c>
      <c r="V35" s="14">
        <v>11430</v>
      </c>
      <c r="W35" s="14">
        <v>20188</v>
      </c>
      <c r="X35" s="14">
        <v>21790</v>
      </c>
      <c r="Y35" s="14">
        <f>SUM(Y36:Y45)</f>
        <v>1564</v>
      </c>
      <c r="Z35" s="14">
        <f>SUM(Z36:Z45)</f>
        <v>20152</v>
      </c>
      <c r="AA35" s="14">
        <f>SUM(AA36:AA45)</f>
        <v>23817</v>
      </c>
      <c r="AB35" s="14">
        <f t="shared" si="0"/>
        <v>51993</v>
      </c>
      <c r="AC35" s="14">
        <f t="shared" ref="AC35:AH35" si="1">SUM(AC36:AC45)</f>
        <v>984</v>
      </c>
      <c r="AD35" s="14">
        <f t="shared" si="1"/>
        <v>5217</v>
      </c>
      <c r="AE35" s="14">
        <f t="shared" si="1"/>
        <v>7951</v>
      </c>
      <c r="AF35" s="14">
        <v>9698</v>
      </c>
      <c r="AG35" s="14">
        <f t="shared" si="1"/>
        <v>2761</v>
      </c>
      <c r="AH35" s="14">
        <f t="shared" si="1"/>
        <v>5299</v>
      </c>
      <c r="AI35" s="14">
        <f t="shared" ref="AI35" si="2">SUM(AI36:AI45)</f>
        <v>3651</v>
      </c>
    </row>
    <row r="36" spans="1:35" s="4" customFormat="1" ht="12.75" x14ac:dyDescent="0.2">
      <c r="A36" s="11" t="s">
        <v>110</v>
      </c>
      <c r="B36" s="16">
        <v>-11387</v>
      </c>
      <c r="C36" s="16">
        <v>0</v>
      </c>
      <c r="D36" s="16">
        <v>2930</v>
      </c>
      <c r="E36" s="16">
        <v>454</v>
      </c>
      <c r="F36" s="16">
        <v>69</v>
      </c>
      <c r="G36" s="16">
        <v>0</v>
      </c>
      <c r="H36" s="13"/>
      <c r="I36" s="16">
        <v>-11387</v>
      </c>
      <c r="J36" s="16">
        <v>0</v>
      </c>
      <c r="K36" s="16">
        <v>0</v>
      </c>
      <c r="L36" s="16">
        <v>-11387</v>
      </c>
      <c r="M36" s="16">
        <v>-3443</v>
      </c>
      <c r="N36" s="16">
        <v>0</v>
      </c>
      <c r="O36" s="16">
        <v>0</v>
      </c>
      <c r="P36" s="16">
        <v>-3443</v>
      </c>
      <c r="Q36" s="16">
        <v>2931</v>
      </c>
      <c r="R36" s="16">
        <v>2931</v>
      </c>
      <c r="S36" s="16">
        <v>2931</v>
      </c>
      <c r="T36" s="16">
        <v>2930</v>
      </c>
      <c r="U36" s="16">
        <v>0</v>
      </c>
      <c r="V36" s="16">
        <v>411</v>
      </c>
      <c r="W36" s="16">
        <v>454</v>
      </c>
      <c r="X36" s="16">
        <v>454</v>
      </c>
      <c r="Y36" s="16"/>
      <c r="Z36" s="16"/>
      <c r="AA36" s="16">
        <v>0</v>
      </c>
      <c r="AB36" s="16">
        <f t="shared" si="0"/>
        <v>69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</row>
    <row r="37" spans="1:35" s="4" customFormat="1" ht="12.75" x14ac:dyDescent="0.2">
      <c r="A37" s="11" t="s">
        <v>111</v>
      </c>
      <c r="B37" s="16">
        <v>7093</v>
      </c>
      <c r="C37" s="16">
        <v>6552</v>
      </c>
      <c r="D37" s="16">
        <v>2353</v>
      </c>
      <c r="E37" s="16">
        <v>8070</v>
      </c>
      <c r="F37" s="16">
        <v>7762</v>
      </c>
      <c r="G37" s="16">
        <v>361</v>
      </c>
      <c r="H37" s="13"/>
      <c r="I37" s="16">
        <v>208</v>
      </c>
      <c r="J37" s="16">
        <v>402</v>
      </c>
      <c r="K37" s="16">
        <v>1662</v>
      </c>
      <c r="L37" s="16">
        <v>7093</v>
      </c>
      <c r="M37" s="16">
        <v>170</v>
      </c>
      <c r="N37" s="16">
        <v>890</v>
      </c>
      <c r="O37" s="16">
        <v>2867</v>
      </c>
      <c r="P37" s="16">
        <v>6552</v>
      </c>
      <c r="Q37" s="16">
        <v>90</v>
      </c>
      <c r="R37" s="16">
        <v>2657</v>
      </c>
      <c r="S37" s="16">
        <v>2948</v>
      </c>
      <c r="T37" s="16">
        <v>2353</v>
      </c>
      <c r="U37" s="16">
        <v>7519</v>
      </c>
      <c r="V37" s="16">
        <v>7934</v>
      </c>
      <c r="W37" s="16">
        <v>7954</v>
      </c>
      <c r="X37" s="16">
        <v>8070</v>
      </c>
      <c r="Y37" s="16">
        <v>526</v>
      </c>
      <c r="Z37" s="16">
        <v>2531</v>
      </c>
      <c r="AA37" s="16">
        <v>2595</v>
      </c>
      <c r="AB37" s="16">
        <f t="shared" si="0"/>
        <v>7762</v>
      </c>
      <c r="AC37" s="16">
        <v>24</v>
      </c>
      <c r="AD37" s="16">
        <v>1055</v>
      </c>
      <c r="AE37" s="16">
        <v>2247</v>
      </c>
      <c r="AF37" s="16">
        <v>361</v>
      </c>
      <c r="AG37" s="16">
        <v>1588</v>
      </c>
      <c r="AH37" s="16">
        <v>773</v>
      </c>
      <c r="AI37" s="16">
        <v>2627</v>
      </c>
    </row>
    <row r="38" spans="1:35" s="4" customFormat="1" ht="12.75" x14ac:dyDescent="0.2">
      <c r="A38" s="11" t="s">
        <v>112</v>
      </c>
      <c r="B38" s="16">
        <v>1</v>
      </c>
      <c r="C38" s="16">
        <v>1101</v>
      </c>
      <c r="D38" s="16">
        <v>0</v>
      </c>
      <c r="E38" s="16">
        <v>0</v>
      </c>
      <c r="F38" s="16">
        <v>60</v>
      </c>
      <c r="G38" s="16">
        <v>0</v>
      </c>
      <c r="H38" s="13"/>
      <c r="I38" s="16">
        <v>0</v>
      </c>
      <c r="J38" s="16">
        <v>0</v>
      </c>
      <c r="K38" s="16">
        <v>0</v>
      </c>
      <c r="L38" s="16">
        <v>1</v>
      </c>
      <c r="M38" s="16">
        <v>0</v>
      </c>
      <c r="N38" s="16">
        <v>0</v>
      </c>
      <c r="O38" s="16">
        <v>0</v>
      </c>
      <c r="P38" s="16">
        <v>1101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/>
      <c r="Z38" s="16"/>
      <c r="AA38" s="16">
        <v>0</v>
      </c>
      <c r="AB38" s="16">
        <f t="shared" si="0"/>
        <v>60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</row>
    <row r="39" spans="1:35" s="4" customFormat="1" ht="12.75" x14ac:dyDescent="0.2">
      <c r="A39" s="11" t="s">
        <v>113</v>
      </c>
      <c r="B39" s="16">
        <v>902</v>
      </c>
      <c r="C39" s="16">
        <v>3937</v>
      </c>
      <c r="D39" s="16">
        <v>17202</v>
      </c>
      <c r="E39" s="16">
        <v>0</v>
      </c>
      <c r="F39" s="16">
        <v>14380</v>
      </c>
      <c r="G39" s="16">
        <v>2207</v>
      </c>
      <c r="H39" s="13"/>
      <c r="I39" s="16">
        <v>0</v>
      </c>
      <c r="J39" s="16">
        <v>538</v>
      </c>
      <c r="K39" s="16">
        <v>704</v>
      </c>
      <c r="L39" s="16">
        <v>902</v>
      </c>
      <c r="M39" s="16">
        <v>310</v>
      </c>
      <c r="N39" s="16">
        <v>310</v>
      </c>
      <c r="O39" s="16">
        <v>310</v>
      </c>
      <c r="P39" s="16">
        <v>3937</v>
      </c>
      <c r="Q39" s="16">
        <v>0</v>
      </c>
      <c r="R39" s="16">
        <v>0</v>
      </c>
      <c r="S39" s="16">
        <v>17202</v>
      </c>
      <c r="T39" s="16">
        <v>17202</v>
      </c>
      <c r="U39" s="16">
        <v>0</v>
      </c>
      <c r="V39" s="16">
        <v>0</v>
      </c>
      <c r="W39" s="16">
        <v>0</v>
      </c>
      <c r="X39" s="16">
        <v>0</v>
      </c>
      <c r="Y39" s="16"/>
      <c r="Z39" s="16">
        <v>14000</v>
      </c>
      <c r="AA39" s="16">
        <v>14380</v>
      </c>
      <c r="AB39" s="16">
        <f t="shared" si="0"/>
        <v>14380</v>
      </c>
      <c r="AC39" s="16">
        <v>0</v>
      </c>
      <c r="AD39" s="16">
        <v>0</v>
      </c>
      <c r="AE39" s="16">
        <v>0</v>
      </c>
      <c r="AF39" s="16">
        <v>2207</v>
      </c>
      <c r="AG39" s="16">
        <v>0</v>
      </c>
      <c r="AH39" s="16">
        <v>0</v>
      </c>
      <c r="AI39" s="16">
        <v>0</v>
      </c>
    </row>
    <row r="40" spans="1:35" s="4" customFormat="1" ht="12.75" x14ac:dyDescent="0.2">
      <c r="A40" s="11" t="s">
        <v>114</v>
      </c>
      <c r="B40" s="16">
        <v>1304</v>
      </c>
      <c r="C40" s="16">
        <v>626</v>
      </c>
      <c r="D40" s="16">
        <v>1105</v>
      </c>
      <c r="E40" s="16">
        <v>1163</v>
      </c>
      <c r="F40" s="16">
        <v>594</v>
      </c>
      <c r="G40" s="16">
        <v>781</v>
      </c>
      <c r="H40" s="13"/>
      <c r="I40" s="16">
        <v>0</v>
      </c>
      <c r="J40" s="16">
        <v>1164</v>
      </c>
      <c r="K40" s="16">
        <v>1304</v>
      </c>
      <c r="L40" s="16">
        <v>1304</v>
      </c>
      <c r="M40" s="16">
        <v>118</v>
      </c>
      <c r="N40" s="16">
        <v>233</v>
      </c>
      <c r="O40" s="16">
        <v>623</v>
      </c>
      <c r="P40" s="16">
        <v>626</v>
      </c>
      <c r="Q40" s="16">
        <v>0</v>
      </c>
      <c r="R40" s="16">
        <v>743</v>
      </c>
      <c r="S40" s="16">
        <v>930</v>
      </c>
      <c r="T40" s="16">
        <v>1105</v>
      </c>
      <c r="U40" s="16">
        <v>0</v>
      </c>
      <c r="V40" s="16">
        <v>248</v>
      </c>
      <c r="W40" s="16">
        <v>246</v>
      </c>
      <c r="X40" s="16">
        <v>1163</v>
      </c>
      <c r="Y40" s="16">
        <v>133</v>
      </c>
      <c r="Z40" s="16">
        <v>345</v>
      </c>
      <c r="AA40" s="16">
        <v>593</v>
      </c>
      <c r="AB40" s="16">
        <f t="shared" si="0"/>
        <v>594</v>
      </c>
      <c r="AC40" s="16">
        <v>649</v>
      </c>
      <c r="AD40" s="16">
        <v>736</v>
      </c>
      <c r="AE40" s="16">
        <v>781</v>
      </c>
      <c r="AF40" s="16">
        <v>781</v>
      </c>
      <c r="AG40" s="16">
        <v>114</v>
      </c>
      <c r="AH40" s="16">
        <v>114</v>
      </c>
      <c r="AI40" s="16">
        <v>114</v>
      </c>
    </row>
    <row r="41" spans="1:35" s="4" customFormat="1" ht="12.75" x14ac:dyDescent="0.2">
      <c r="A41" s="11" t="s">
        <v>115</v>
      </c>
      <c r="B41" s="16">
        <v>2789</v>
      </c>
      <c r="C41" s="16">
        <v>2808</v>
      </c>
      <c r="D41" s="16">
        <v>6015</v>
      </c>
      <c r="E41" s="16">
        <v>3940</v>
      </c>
      <c r="F41" s="16">
        <v>6236</v>
      </c>
      <c r="G41" s="16">
        <v>4136</v>
      </c>
      <c r="H41" s="13"/>
      <c r="I41" s="16">
        <v>79</v>
      </c>
      <c r="J41" s="16">
        <v>131</v>
      </c>
      <c r="K41" s="16">
        <v>1322</v>
      </c>
      <c r="L41" s="16">
        <v>2789</v>
      </c>
      <c r="M41" s="16">
        <v>545</v>
      </c>
      <c r="N41" s="16">
        <v>1344</v>
      </c>
      <c r="O41" s="16">
        <v>3187</v>
      </c>
      <c r="P41" s="16">
        <v>2808</v>
      </c>
      <c r="Q41" s="16">
        <v>782</v>
      </c>
      <c r="R41" s="16">
        <v>2348</v>
      </c>
      <c r="S41" s="16">
        <v>3961</v>
      </c>
      <c r="T41" s="16">
        <v>6015</v>
      </c>
      <c r="U41" s="16">
        <v>820</v>
      </c>
      <c r="V41" s="16">
        <v>1745</v>
      </c>
      <c r="W41" s="16">
        <v>3395</v>
      </c>
      <c r="X41" s="16">
        <v>3940</v>
      </c>
      <c r="Y41" s="16">
        <v>795</v>
      </c>
      <c r="Z41" s="16">
        <v>1927</v>
      </c>
      <c r="AA41" s="16">
        <v>4630</v>
      </c>
      <c r="AB41" s="16">
        <f t="shared" si="0"/>
        <v>6236</v>
      </c>
      <c r="AC41" s="16">
        <v>89</v>
      </c>
      <c r="AD41" s="16">
        <v>1726</v>
      </c>
      <c r="AE41" s="16">
        <v>2711</v>
      </c>
      <c r="AF41" s="16">
        <v>4136</v>
      </c>
      <c r="AG41" s="16">
        <v>1059</v>
      </c>
      <c r="AH41" s="16">
        <v>2344</v>
      </c>
      <c r="AI41" s="16">
        <v>352</v>
      </c>
    </row>
    <row r="42" spans="1:35" s="4" customFormat="1" ht="12.75" x14ac:dyDescent="0.2">
      <c r="A42" s="11" t="s">
        <v>116</v>
      </c>
      <c r="B42" s="16">
        <v>4232</v>
      </c>
      <c r="C42" s="16">
        <v>6575</v>
      </c>
      <c r="D42" s="16">
        <v>15231</v>
      </c>
      <c r="E42" s="16">
        <v>1091</v>
      </c>
      <c r="F42" s="16">
        <v>2005</v>
      </c>
      <c r="G42" s="16">
        <v>2213</v>
      </c>
      <c r="H42" s="13"/>
      <c r="I42" s="16">
        <v>0</v>
      </c>
      <c r="J42" s="16">
        <v>2971</v>
      </c>
      <c r="K42" s="16">
        <v>3396</v>
      </c>
      <c r="L42" s="16">
        <v>4232</v>
      </c>
      <c r="M42" s="16">
        <v>1630</v>
      </c>
      <c r="N42" s="16">
        <v>4901</v>
      </c>
      <c r="O42" s="16">
        <v>4914</v>
      </c>
      <c r="P42" s="16">
        <v>6575</v>
      </c>
      <c r="Q42" s="16">
        <v>0</v>
      </c>
      <c r="R42" s="16">
        <v>11639</v>
      </c>
      <c r="S42" s="16">
        <v>15226</v>
      </c>
      <c r="T42" s="16">
        <v>15231</v>
      </c>
      <c r="U42" s="16">
        <v>0</v>
      </c>
      <c r="V42" s="16">
        <v>1092</v>
      </c>
      <c r="W42" s="16">
        <v>1090</v>
      </c>
      <c r="X42" s="16">
        <v>1091</v>
      </c>
      <c r="Y42" s="16">
        <v>110</v>
      </c>
      <c r="Z42" s="16">
        <v>1349</v>
      </c>
      <c r="AA42" s="16">
        <v>1619</v>
      </c>
      <c r="AB42" s="16">
        <f t="shared" si="0"/>
        <v>2005</v>
      </c>
      <c r="AC42" s="16">
        <v>222</v>
      </c>
      <c r="AD42" s="16">
        <v>1695</v>
      </c>
      <c r="AE42" s="16">
        <v>2201</v>
      </c>
      <c r="AF42" s="16">
        <v>2213</v>
      </c>
      <c r="AG42" s="16">
        <v>0</v>
      </c>
      <c r="AH42" s="16">
        <v>558</v>
      </c>
      <c r="AI42" s="16">
        <v>558</v>
      </c>
    </row>
    <row r="43" spans="1:35" s="4" customFormat="1" ht="12.75" x14ac:dyDescent="0.2">
      <c r="A43" s="11" t="s">
        <v>117</v>
      </c>
      <c r="B43" s="16">
        <v>0</v>
      </c>
      <c r="C43" s="16">
        <v>0</v>
      </c>
      <c r="D43" s="16">
        <v>0</v>
      </c>
      <c r="E43" s="16">
        <v>7072</v>
      </c>
      <c r="F43" s="16">
        <v>20887</v>
      </c>
      <c r="G43" s="16">
        <v>0</v>
      </c>
      <c r="H43" s="13"/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7049</v>
      </c>
      <c r="X43" s="16">
        <v>7072</v>
      </c>
      <c r="Y43" s="16"/>
      <c r="Z43" s="16"/>
      <c r="AA43" s="16">
        <v>0</v>
      </c>
      <c r="AB43" s="16">
        <f t="shared" si="0"/>
        <v>20887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</row>
    <row r="44" spans="1:35" s="4" customFormat="1" ht="12.75" x14ac:dyDescent="0.2">
      <c r="A44" s="11" t="s">
        <v>231</v>
      </c>
      <c r="B44" s="16">
        <v>0</v>
      </c>
      <c r="C44" s="16">
        <v>0</v>
      </c>
      <c r="D44" s="16">
        <v>0</v>
      </c>
      <c r="E44" s="16">
        <v>0</v>
      </c>
      <c r="F44" s="16">
        <v>0</v>
      </c>
      <c r="G44" s="16"/>
      <c r="H44" s="13"/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/>
      <c r="Z44" s="16"/>
      <c r="AA44" s="16">
        <v>0</v>
      </c>
      <c r="AB44" s="16">
        <f t="shared" si="0"/>
        <v>0</v>
      </c>
      <c r="AC44" s="16">
        <v>0</v>
      </c>
      <c r="AD44" s="16">
        <v>5</v>
      </c>
      <c r="AE44" s="16">
        <v>11</v>
      </c>
      <c r="AF44" s="16"/>
      <c r="AG44" s="16">
        <v>0</v>
      </c>
      <c r="AH44" s="16">
        <v>0</v>
      </c>
      <c r="AI44" s="16">
        <v>0</v>
      </c>
    </row>
    <row r="45" spans="1:35" s="4" customFormat="1" ht="12.75" x14ac:dyDescent="0.2">
      <c r="A45" s="11" t="s">
        <v>118</v>
      </c>
      <c r="B45" s="16">
        <v>0</v>
      </c>
      <c r="C45" s="16">
        <v>60</v>
      </c>
      <c r="D45" s="16">
        <v>0</v>
      </c>
      <c r="E45" s="16">
        <v>0</v>
      </c>
      <c r="F45" s="16">
        <v>0</v>
      </c>
      <c r="G45" s="16">
        <v>0</v>
      </c>
      <c r="H45" s="13"/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5</v>
      </c>
      <c r="P45" s="16">
        <v>60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/>
      <c r="Z45" s="16"/>
      <c r="AA45" s="16">
        <v>0</v>
      </c>
      <c r="AB45" s="16">
        <f t="shared" si="0"/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1510</v>
      </c>
      <c r="AI45" s="16">
        <v>0</v>
      </c>
    </row>
    <row r="46" spans="1:35" s="4" customFormat="1" ht="12.75" x14ac:dyDescent="0.2">
      <c r="A46" s="64" t="s">
        <v>119</v>
      </c>
      <c r="B46" s="14">
        <v>-288600</v>
      </c>
      <c r="C46" s="14">
        <v>-507759</v>
      </c>
      <c r="D46" s="14">
        <v>-490418</v>
      </c>
      <c r="E46" s="14">
        <v>-410927</v>
      </c>
      <c r="F46" s="14">
        <v>-678662</v>
      </c>
      <c r="G46" s="14">
        <f>SUM(G47:G54)</f>
        <v>-417041</v>
      </c>
      <c r="H46" s="13"/>
      <c r="I46" s="14">
        <v>-44830</v>
      </c>
      <c r="J46" s="14">
        <v>-118518</v>
      </c>
      <c r="K46" s="14">
        <v>-182795</v>
      </c>
      <c r="L46" s="14">
        <v>-288600</v>
      </c>
      <c r="M46" s="14">
        <v>-114009</v>
      </c>
      <c r="N46" s="14">
        <v>-208089</v>
      </c>
      <c r="O46" s="14">
        <v>-325128</v>
      </c>
      <c r="P46" s="14">
        <v>-504316</v>
      </c>
      <c r="Q46" s="14">
        <v>-138353</v>
      </c>
      <c r="R46" s="14">
        <v>-251367</v>
      </c>
      <c r="S46" s="14">
        <v>-380987</v>
      </c>
      <c r="T46" s="14">
        <v>-490418</v>
      </c>
      <c r="U46" s="14">
        <v>-110438</v>
      </c>
      <c r="V46" s="14">
        <v>-195605</v>
      </c>
      <c r="W46" s="14">
        <v>-275836</v>
      </c>
      <c r="X46" s="14">
        <v>-410927</v>
      </c>
      <c r="Y46" s="14">
        <f>SUM(Y47:Y54)</f>
        <v>-120045</v>
      </c>
      <c r="Z46" s="14">
        <f>SUM(Z47:Z54)</f>
        <v>-229749</v>
      </c>
      <c r="AA46" s="14">
        <f>SUM(AA47:AA54)</f>
        <v>-491887</v>
      </c>
      <c r="AB46" s="14">
        <f t="shared" si="0"/>
        <v>-678662</v>
      </c>
      <c r="AC46" s="14">
        <f>SUM(AC47:AC54)</f>
        <v>-101301</v>
      </c>
      <c r="AD46" s="14">
        <f>SUM(AD47:AD54)</f>
        <v>-162349</v>
      </c>
      <c r="AE46" s="14">
        <f>SUM(AE47:AE54)</f>
        <v>-264832</v>
      </c>
      <c r="AF46" s="14">
        <v>-417041</v>
      </c>
      <c r="AG46" s="14">
        <f>SUM(AG47:AG55)</f>
        <v>-166186</v>
      </c>
      <c r="AH46" s="14">
        <f>SUM(AH47:AH55)</f>
        <v>-384915</v>
      </c>
      <c r="AI46" s="14">
        <f>SUM(AI47:AI55)</f>
        <v>-554571</v>
      </c>
    </row>
    <row r="47" spans="1:35" s="4" customFormat="1" ht="12.75" x14ac:dyDescent="0.2">
      <c r="A47" s="11" t="s">
        <v>120</v>
      </c>
      <c r="B47" s="16">
        <v>-507</v>
      </c>
      <c r="C47" s="16">
        <v>0</v>
      </c>
      <c r="D47" s="16">
        <v>0</v>
      </c>
      <c r="E47" s="16">
        <v>0</v>
      </c>
      <c r="F47" s="16">
        <v>-156157</v>
      </c>
      <c r="G47" s="16">
        <v>-4650</v>
      </c>
      <c r="H47" s="13"/>
      <c r="I47" s="16">
        <v>-44452</v>
      </c>
      <c r="J47" s="16">
        <v>0</v>
      </c>
      <c r="K47" s="16">
        <v>-350</v>
      </c>
      <c r="L47" s="16">
        <v>-507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-159721</v>
      </c>
      <c r="AB47" s="16">
        <f t="shared" si="0"/>
        <v>-156157</v>
      </c>
      <c r="AC47" s="16">
        <v>0</v>
      </c>
      <c r="AD47" s="16">
        <v>0</v>
      </c>
      <c r="AE47" s="16">
        <v>-4758</v>
      </c>
      <c r="AF47" s="16">
        <v>-4650</v>
      </c>
      <c r="AG47" s="16">
        <v>289</v>
      </c>
      <c r="AH47" s="16">
        <v>79</v>
      </c>
      <c r="AI47" s="16">
        <v>-4634</v>
      </c>
    </row>
    <row r="48" spans="1:35" s="4" customFormat="1" ht="12.75" x14ac:dyDescent="0.2">
      <c r="A48" s="11" t="s">
        <v>121</v>
      </c>
      <c r="B48" s="16">
        <v>-278046</v>
      </c>
      <c r="C48" s="16">
        <v>-494039</v>
      </c>
      <c r="D48" s="16">
        <v>-480370</v>
      </c>
      <c r="E48" s="16">
        <v>-401211</v>
      </c>
      <c r="F48" s="16">
        <v>-435148</v>
      </c>
      <c r="G48" s="16">
        <v>-351102</v>
      </c>
      <c r="H48" s="13"/>
      <c r="I48" s="16">
        <v>0</v>
      </c>
      <c r="J48" s="16">
        <v>-106026</v>
      </c>
      <c r="K48" s="16">
        <v>-169030</v>
      </c>
      <c r="L48" s="16">
        <v>-278046</v>
      </c>
      <c r="M48" s="16">
        <v>-109825</v>
      </c>
      <c r="N48" s="16">
        <v>-200445</v>
      </c>
      <c r="O48" s="16">
        <v>-313866</v>
      </c>
      <c r="P48" s="16">
        <v>-494039</v>
      </c>
      <c r="Q48" s="16">
        <v>-136326</v>
      </c>
      <c r="R48" s="16">
        <v>-247120</v>
      </c>
      <c r="S48" s="16">
        <v>-375396</v>
      </c>
      <c r="T48" s="16">
        <v>-480370</v>
      </c>
      <c r="U48" s="16">
        <v>-107605</v>
      </c>
      <c r="V48" s="16">
        <v>-189268</v>
      </c>
      <c r="W48" s="16">
        <v>-265773</v>
      </c>
      <c r="X48" s="16">
        <v>-401211</v>
      </c>
      <c r="Y48" s="16">
        <v>-96775</v>
      </c>
      <c r="Z48" s="16">
        <v>-211767</v>
      </c>
      <c r="AA48" s="16">
        <v>-308697</v>
      </c>
      <c r="AB48" s="16">
        <f t="shared" si="0"/>
        <v>-435148</v>
      </c>
      <c r="AC48" s="16">
        <v>-71398</v>
      </c>
      <c r="AD48" s="16">
        <v>-134291</v>
      </c>
      <c r="AE48" s="16">
        <v>-222506</v>
      </c>
      <c r="AF48" s="16">
        <v>-351102</v>
      </c>
      <c r="AG48" s="16">
        <v>-140437</v>
      </c>
      <c r="AH48" s="16">
        <v>-267476</v>
      </c>
      <c r="AI48" s="16">
        <v>-436530</v>
      </c>
    </row>
    <row r="49" spans="1:35" s="4" customFormat="1" ht="12.75" x14ac:dyDescent="0.2">
      <c r="A49" s="11" t="s">
        <v>163</v>
      </c>
      <c r="B49" s="16">
        <v>0</v>
      </c>
      <c r="C49" s="16">
        <v>-3443</v>
      </c>
      <c r="D49" s="16">
        <v>0</v>
      </c>
      <c r="E49" s="16">
        <v>0</v>
      </c>
      <c r="F49" s="16">
        <v>0</v>
      </c>
      <c r="G49" s="16">
        <v>0</v>
      </c>
      <c r="H49" s="13"/>
      <c r="I49" s="16">
        <v>0</v>
      </c>
      <c r="J49" s="16">
        <v>-11387</v>
      </c>
      <c r="K49" s="16">
        <v>-11387</v>
      </c>
      <c r="L49" s="16">
        <v>0</v>
      </c>
      <c r="M49" s="16">
        <v>0</v>
      </c>
      <c r="N49" s="16">
        <v>-3390</v>
      </c>
      <c r="O49" s="16">
        <v>-3443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f t="shared" si="0"/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</row>
    <row r="50" spans="1:35" s="4" customFormat="1" ht="12.75" x14ac:dyDescent="0.2">
      <c r="A50" s="11" t="s">
        <v>122</v>
      </c>
      <c r="B50" s="16">
        <v>0</v>
      </c>
      <c r="C50" s="16">
        <v>-28</v>
      </c>
      <c r="D50" s="16">
        <v>0</v>
      </c>
      <c r="E50" s="16">
        <v>0</v>
      </c>
      <c r="F50" s="16">
        <v>-8116</v>
      </c>
      <c r="G50" s="16">
        <v>0</v>
      </c>
      <c r="H50" s="13"/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-28</v>
      </c>
      <c r="P50" s="16">
        <v>-28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-120</v>
      </c>
      <c r="Z50" s="16">
        <v>-120</v>
      </c>
      <c r="AA50" s="16">
        <v>-120</v>
      </c>
      <c r="AB50" s="16">
        <f t="shared" si="0"/>
        <v>-8116</v>
      </c>
      <c r="AC50" s="16">
        <v>0</v>
      </c>
      <c r="AD50" s="16">
        <v>0</v>
      </c>
      <c r="AE50" s="16">
        <v>0</v>
      </c>
      <c r="AF50" s="16">
        <v>0</v>
      </c>
      <c r="AG50" s="16">
        <v>-141</v>
      </c>
      <c r="AH50" s="16"/>
      <c r="AI50" s="16">
        <v>-216</v>
      </c>
    </row>
    <row r="51" spans="1:35" s="4" customFormat="1" ht="12.75" x14ac:dyDescent="0.2">
      <c r="A51" s="11" t="s">
        <v>123</v>
      </c>
      <c r="B51" s="16">
        <v>-7709</v>
      </c>
      <c r="C51" s="16">
        <v>-706</v>
      </c>
      <c r="D51" s="16">
        <v>-28</v>
      </c>
      <c r="E51" s="16">
        <v>0</v>
      </c>
      <c r="F51" s="16">
        <v>0</v>
      </c>
      <c r="G51" s="16">
        <v>0</v>
      </c>
      <c r="H51" s="13"/>
      <c r="I51" s="16">
        <v>0</v>
      </c>
      <c r="J51" s="16">
        <v>-33</v>
      </c>
      <c r="K51" s="16">
        <v>-33</v>
      </c>
      <c r="L51" s="16">
        <v>-7709</v>
      </c>
      <c r="M51" s="16">
        <v>0</v>
      </c>
      <c r="N51" s="16">
        <v>0</v>
      </c>
      <c r="O51" s="16">
        <v>0</v>
      </c>
      <c r="P51" s="16">
        <v>-706</v>
      </c>
      <c r="Q51" s="16">
        <v>0</v>
      </c>
      <c r="R51" s="16">
        <v>0</v>
      </c>
      <c r="S51" s="16">
        <v>0</v>
      </c>
      <c r="T51" s="16">
        <v>-28</v>
      </c>
      <c r="U51" s="16">
        <v>0</v>
      </c>
      <c r="V51" s="16">
        <v>-843</v>
      </c>
      <c r="W51" s="16">
        <v>-1368</v>
      </c>
      <c r="X51" s="16">
        <v>0</v>
      </c>
      <c r="Y51" s="16"/>
      <c r="Z51" s="16"/>
      <c r="AA51" s="16">
        <v>-153</v>
      </c>
      <c r="AB51" s="16">
        <f t="shared" si="0"/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</row>
    <row r="52" spans="1:35" s="4" customFormat="1" ht="12.75" x14ac:dyDescent="0.2">
      <c r="A52" s="11" t="s">
        <v>124</v>
      </c>
      <c r="B52" s="16">
        <v>-1915</v>
      </c>
      <c r="C52" s="16">
        <v>-9513</v>
      </c>
      <c r="D52" s="16">
        <v>-9920</v>
      </c>
      <c r="E52" s="16">
        <v>-9709</v>
      </c>
      <c r="F52" s="16">
        <v>-25900</v>
      </c>
      <c r="G52" s="16">
        <v>-29549</v>
      </c>
      <c r="H52" s="13"/>
      <c r="I52" s="16">
        <v>-314</v>
      </c>
      <c r="J52" s="16">
        <v>-509</v>
      </c>
      <c r="K52" s="16">
        <v>-733</v>
      </c>
      <c r="L52" s="16">
        <v>-1915</v>
      </c>
      <c r="M52" s="16">
        <v>-4163</v>
      </c>
      <c r="N52" s="16">
        <v>-4248</v>
      </c>
      <c r="O52" s="16">
        <v>-7776</v>
      </c>
      <c r="P52" s="16">
        <v>-9513</v>
      </c>
      <c r="Q52" s="16">
        <v>-2020</v>
      </c>
      <c r="R52" s="16">
        <v>-4144</v>
      </c>
      <c r="S52" s="16">
        <v>-5484</v>
      </c>
      <c r="T52" s="16">
        <v>-9920</v>
      </c>
      <c r="U52" s="16">
        <v>-2833</v>
      </c>
      <c r="V52" s="16">
        <v>-5489</v>
      </c>
      <c r="W52" s="16">
        <v>-8689</v>
      </c>
      <c r="X52" s="16">
        <v>-9709</v>
      </c>
      <c r="Y52" s="16">
        <v>-1903</v>
      </c>
      <c r="Z52" s="16">
        <v>-17830</v>
      </c>
      <c r="AA52" s="16">
        <v>-23154</v>
      </c>
      <c r="AB52" s="16">
        <f t="shared" si="0"/>
        <v>-25900</v>
      </c>
      <c r="AC52" s="16">
        <v>-1801</v>
      </c>
      <c r="AD52" s="16"/>
      <c r="AE52" s="16">
        <v>-9418</v>
      </c>
      <c r="AF52" s="16">
        <v>-29549</v>
      </c>
      <c r="AG52" s="16">
        <v>-3044</v>
      </c>
      <c r="AH52" s="16">
        <v>-9657</v>
      </c>
      <c r="AI52" s="16">
        <v>-5326</v>
      </c>
    </row>
    <row r="53" spans="1:35" s="4" customFormat="1" ht="12.75" x14ac:dyDescent="0.2">
      <c r="A53" s="11" t="s">
        <v>221</v>
      </c>
      <c r="B53" s="16"/>
      <c r="C53" s="16"/>
      <c r="D53" s="16"/>
      <c r="E53" s="16">
        <v>0</v>
      </c>
      <c r="F53" s="16">
        <v>-53298</v>
      </c>
      <c r="G53" s="16">
        <v>-31409</v>
      </c>
      <c r="H53" s="13"/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-21242</v>
      </c>
      <c r="Z53" s="16">
        <v>0</v>
      </c>
      <c r="AA53" s="16">
        <v>0</v>
      </c>
      <c r="AB53" s="16">
        <f t="shared" si="0"/>
        <v>-53298</v>
      </c>
      <c r="AC53" s="16">
        <v>-28102</v>
      </c>
      <c r="AD53" s="16">
        <v>-28058</v>
      </c>
      <c r="AE53" s="16">
        <v>-28150</v>
      </c>
      <c r="AF53" s="16">
        <v>-31409</v>
      </c>
      <c r="AG53" s="16">
        <v>-22733</v>
      </c>
      <c r="AH53" s="16">
        <v>-107741</v>
      </c>
      <c r="AI53" s="16">
        <v>-107745</v>
      </c>
    </row>
    <row r="54" spans="1:35" s="6" customFormat="1" ht="13.5" thickBot="1" x14ac:dyDescent="0.25">
      <c r="A54" s="25" t="s">
        <v>125</v>
      </c>
      <c r="B54" s="16">
        <v>-423</v>
      </c>
      <c r="C54" s="16">
        <v>-30</v>
      </c>
      <c r="D54" s="16">
        <v>-100</v>
      </c>
      <c r="E54" s="16">
        <v>-7</v>
      </c>
      <c r="F54" s="16">
        <v>-43</v>
      </c>
      <c r="G54" s="16">
        <v>-331</v>
      </c>
      <c r="H54" s="19"/>
      <c r="I54" s="26">
        <v>-64</v>
      </c>
      <c r="J54" s="26">
        <v>-563</v>
      </c>
      <c r="K54" s="26">
        <v>-1262</v>
      </c>
      <c r="L54" s="26">
        <v>-423</v>
      </c>
      <c r="M54" s="26">
        <v>-21</v>
      </c>
      <c r="N54" s="26">
        <v>-6</v>
      </c>
      <c r="O54" s="26">
        <v>-15</v>
      </c>
      <c r="P54" s="26">
        <v>-30</v>
      </c>
      <c r="Q54" s="26">
        <v>-7</v>
      </c>
      <c r="R54" s="16">
        <v>-103</v>
      </c>
      <c r="S54" s="16">
        <v>-107</v>
      </c>
      <c r="T54" s="16">
        <v>-100</v>
      </c>
      <c r="U54" s="16">
        <v>0</v>
      </c>
      <c r="V54" s="16">
        <v>-5</v>
      </c>
      <c r="W54" s="16">
        <v>-6</v>
      </c>
      <c r="X54" s="16">
        <v>-7</v>
      </c>
      <c r="Y54" s="16">
        <v>-5</v>
      </c>
      <c r="Z54" s="16">
        <v>-32</v>
      </c>
      <c r="AA54" s="16">
        <v>-42</v>
      </c>
      <c r="AB54" s="16">
        <f t="shared" si="0"/>
        <v>-43</v>
      </c>
      <c r="AC54" s="16">
        <v>0</v>
      </c>
      <c r="AD54" s="16">
        <v>0</v>
      </c>
      <c r="AE54" s="16">
        <v>0</v>
      </c>
      <c r="AF54" s="16">
        <v>-331</v>
      </c>
      <c r="AG54" s="16">
        <v>0</v>
      </c>
      <c r="AH54" s="16">
        <v>0</v>
      </c>
      <c r="AI54" s="16">
        <v>0</v>
      </c>
    </row>
    <row r="55" spans="1:35" s="6" customFormat="1" ht="13.5" thickBot="1" x14ac:dyDescent="0.25">
      <c r="A55" s="25" t="s">
        <v>234</v>
      </c>
      <c r="B55" s="16"/>
      <c r="C55" s="16"/>
      <c r="D55" s="16"/>
      <c r="E55" s="16"/>
      <c r="F55" s="16"/>
      <c r="G55" s="16"/>
      <c r="H55" s="19"/>
      <c r="I55" s="26"/>
      <c r="J55" s="26"/>
      <c r="K55" s="26"/>
      <c r="L55" s="26"/>
      <c r="M55" s="26"/>
      <c r="N55" s="26"/>
      <c r="O55" s="26"/>
      <c r="P55" s="26"/>
      <c r="Q55" s="2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>
        <v>-120</v>
      </c>
      <c r="AH55" s="16">
        <v>-120</v>
      </c>
      <c r="AI55" s="16">
        <v>-120</v>
      </c>
    </row>
    <row r="56" spans="1:35" s="7" customFormat="1" ht="13.5" thickBot="1" x14ac:dyDescent="0.25">
      <c r="A56" s="22" t="s">
        <v>126</v>
      </c>
      <c r="B56" s="23">
        <v>-283666</v>
      </c>
      <c r="C56" s="23">
        <v>-486100</v>
      </c>
      <c r="D56" s="23">
        <v>-445582</v>
      </c>
      <c r="E56" s="23">
        <v>-389137</v>
      </c>
      <c r="F56" s="23">
        <v>-626669</v>
      </c>
      <c r="G56" s="23">
        <f>G35+G46</f>
        <v>-407343</v>
      </c>
      <c r="H56" s="24"/>
      <c r="I56" s="23">
        <v>-55930</v>
      </c>
      <c r="J56" s="23">
        <v>-113312</v>
      </c>
      <c r="K56" s="23">
        <v>-174407</v>
      </c>
      <c r="L56" s="23">
        <v>-283666</v>
      </c>
      <c r="M56" s="23">
        <v>-114679</v>
      </c>
      <c r="N56" s="23">
        <v>-200411</v>
      </c>
      <c r="O56" s="23">
        <v>-313222</v>
      </c>
      <c r="P56" s="23">
        <v>-486100</v>
      </c>
      <c r="Q56" s="23">
        <v>-134550</v>
      </c>
      <c r="R56" s="23">
        <v>-231049</v>
      </c>
      <c r="S56" s="23">
        <v>-337789</v>
      </c>
      <c r="T56" s="23">
        <v>-445582</v>
      </c>
      <c r="U56" s="23">
        <v>-102099</v>
      </c>
      <c r="V56" s="23">
        <v>-184175</v>
      </c>
      <c r="W56" s="23">
        <v>-255648</v>
      </c>
      <c r="X56" s="23">
        <v>-389137</v>
      </c>
      <c r="Y56" s="23">
        <f>+Y35+Y46</f>
        <v>-118481</v>
      </c>
      <c r="Z56" s="23">
        <f>+Z35+Z46</f>
        <v>-209597</v>
      </c>
      <c r="AA56" s="23">
        <v>-468070</v>
      </c>
      <c r="AB56" s="23">
        <f t="shared" si="0"/>
        <v>-626669</v>
      </c>
      <c r="AC56" s="23">
        <f>AC35+AC46</f>
        <v>-100317</v>
      </c>
      <c r="AD56" s="23">
        <v>-157132</v>
      </c>
      <c r="AE56" s="23">
        <f>AE35+AE46</f>
        <v>-256881</v>
      </c>
      <c r="AF56" s="23">
        <v>-407343</v>
      </c>
      <c r="AG56" s="23">
        <f>AG35+AG46</f>
        <v>-163425</v>
      </c>
      <c r="AH56" s="23">
        <f>AH35+AH46</f>
        <v>-379616</v>
      </c>
      <c r="AI56" s="23">
        <f>AI35+AI46</f>
        <v>-550920</v>
      </c>
    </row>
    <row r="57" spans="1:35" s="4" customFormat="1" ht="12.75" x14ac:dyDescent="0.2">
      <c r="A57" s="64" t="s">
        <v>127</v>
      </c>
      <c r="B57" s="21"/>
      <c r="C57" s="21"/>
      <c r="D57" s="21"/>
      <c r="E57" s="21"/>
      <c r="F57" s="21"/>
      <c r="G57" s="21"/>
      <c r="H57" s="13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</row>
    <row r="58" spans="1:35" s="4" customFormat="1" ht="12.75" x14ac:dyDescent="0.2">
      <c r="A58" s="64" t="s">
        <v>109</v>
      </c>
      <c r="B58" s="14">
        <v>52132</v>
      </c>
      <c r="C58" s="14">
        <v>1338262</v>
      </c>
      <c r="D58" s="14">
        <v>0</v>
      </c>
      <c r="E58" s="14">
        <v>1352</v>
      </c>
      <c r="F58" s="14">
        <v>598982</v>
      </c>
      <c r="G58" s="14">
        <f>SUM(G59:G63)</f>
        <v>277459</v>
      </c>
      <c r="H58" s="13"/>
      <c r="I58" s="14">
        <v>0</v>
      </c>
      <c r="J58" s="14">
        <v>0</v>
      </c>
      <c r="K58" s="14">
        <v>0</v>
      </c>
      <c r="L58" s="14">
        <v>52132</v>
      </c>
      <c r="M58" s="14">
        <v>14542</v>
      </c>
      <c r="N58" s="14">
        <v>53003</v>
      </c>
      <c r="O58" s="14">
        <v>26329</v>
      </c>
      <c r="P58" s="14">
        <v>1338262</v>
      </c>
      <c r="Q58" s="14">
        <v>0</v>
      </c>
      <c r="R58" s="14">
        <v>0</v>
      </c>
      <c r="S58" s="14">
        <v>22</v>
      </c>
      <c r="T58" s="14">
        <v>0</v>
      </c>
      <c r="U58" s="14">
        <v>0</v>
      </c>
      <c r="V58" s="14">
        <v>0</v>
      </c>
      <c r="W58" s="14">
        <v>0</v>
      </c>
      <c r="X58" s="14">
        <v>1352</v>
      </c>
      <c r="Y58" s="14">
        <f>SUM(Y59:Y63)</f>
        <v>0</v>
      </c>
      <c r="Z58" s="14">
        <f>SUM(Z59:Z63)</f>
        <v>167488</v>
      </c>
      <c r="AA58" s="14">
        <f>SUM(AA59:AA63)</f>
        <v>454394</v>
      </c>
      <c r="AB58" s="14">
        <f t="shared" si="0"/>
        <v>598982</v>
      </c>
      <c r="AC58" s="14">
        <f t="shared" ref="AC58:AH58" si="3">SUM(AC59:AC63)</f>
        <v>273408</v>
      </c>
      <c r="AD58" s="14">
        <f t="shared" si="3"/>
        <v>301667</v>
      </c>
      <c r="AE58" s="14">
        <f t="shared" si="3"/>
        <v>272523</v>
      </c>
      <c r="AF58" s="14">
        <v>277459</v>
      </c>
      <c r="AG58" s="14">
        <f t="shared" si="3"/>
        <v>555657</v>
      </c>
      <c r="AH58" s="14">
        <f t="shared" si="3"/>
        <v>473493</v>
      </c>
      <c r="AI58" s="14">
        <f t="shared" ref="AI58" si="4">SUM(AI59:AI63)</f>
        <v>208274</v>
      </c>
    </row>
    <row r="59" spans="1:35" s="4" customFormat="1" ht="12.75" x14ac:dyDescent="0.2">
      <c r="A59" s="11" t="s">
        <v>128</v>
      </c>
      <c r="B59" s="16">
        <v>1570</v>
      </c>
      <c r="C59" s="16">
        <v>2355</v>
      </c>
      <c r="D59" s="16">
        <v>0</v>
      </c>
      <c r="E59" s="16">
        <v>0</v>
      </c>
      <c r="F59" s="16">
        <v>0</v>
      </c>
      <c r="G59" s="16">
        <v>0</v>
      </c>
      <c r="H59" s="13"/>
      <c r="I59" s="16">
        <v>0</v>
      </c>
      <c r="J59" s="16">
        <v>0</v>
      </c>
      <c r="K59" s="16">
        <v>0</v>
      </c>
      <c r="L59" s="16">
        <v>1570</v>
      </c>
      <c r="M59" s="16">
        <v>0</v>
      </c>
      <c r="N59" s="16">
        <v>0</v>
      </c>
      <c r="O59" s="16">
        <v>2346</v>
      </c>
      <c r="P59" s="16">
        <v>2355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/>
      <c r="AB59" s="16">
        <f t="shared" si="0"/>
        <v>0</v>
      </c>
      <c r="AC59" s="16">
        <v>0</v>
      </c>
      <c r="AD59" s="16">
        <v>0</v>
      </c>
      <c r="AE59" s="16">
        <v>0</v>
      </c>
      <c r="AF59" s="16">
        <v>0</v>
      </c>
      <c r="AG59" s="16">
        <v>0</v>
      </c>
      <c r="AH59" s="16">
        <v>0</v>
      </c>
      <c r="AI59" s="16">
        <v>0</v>
      </c>
    </row>
    <row r="60" spans="1:35" s="4" customFormat="1" ht="12.75" x14ac:dyDescent="0.2">
      <c r="A60" s="11" t="s">
        <v>129</v>
      </c>
      <c r="B60" s="16">
        <v>50554</v>
      </c>
      <c r="C60" s="16">
        <v>1333059</v>
      </c>
      <c r="D60" s="16">
        <v>0</v>
      </c>
      <c r="E60" s="16">
        <v>0</v>
      </c>
      <c r="F60" s="16">
        <v>595448</v>
      </c>
      <c r="G60" s="16">
        <v>277459</v>
      </c>
      <c r="H60" s="13"/>
      <c r="I60" s="16">
        <v>0</v>
      </c>
      <c r="J60" s="16">
        <v>0</v>
      </c>
      <c r="K60" s="16">
        <v>0</v>
      </c>
      <c r="L60" s="16">
        <v>50554</v>
      </c>
      <c r="M60" s="16">
        <v>14542</v>
      </c>
      <c r="N60" s="16">
        <v>50171</v>
      </c>
      <c r="O60" s="16">
        <v>21134</v>
      </c>
      <c r="P60" s="16">
        <v>1333059</v>
      </c>
      <c r="Q60" s="16">
        <v>0</v>
      </c>
      <c r="R60" s="16">
        <v>0</v>
      </c>
      <c r="S60" s="16">
        <v>22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167488</v>
      </c>
      <c r="AA60" s="16">
        <v>454394</v>
      </c>
      <c r="AB60" s="16">
        <f t="shared" si="0"/>
        <v>595448</v>
      </c>
      <c r="AC60" s="16">
        <v>273408</v>
      </c>
      <c r="AD60" s="16">
        <v>301667</v>
      </c>
      <c r="AE60" s="16">
        <v>272523</v>
      </c>
      <c r="AF60" s="16">
        <v>277459</v>
      </c>
      <c r="AG60" s="16">
        <v>555507</v>
      </c>
      <c r="AH60" s="16">
        <v>473493</v>
      </c>
      <c r="AI60" s="16">
        <v>208274</v>
      </c>
    </row>
    <row r="61" spans="1:35" s="4" customFormat="1" ht="12.75" x14ac:dyDescent="0.2">
      <c r="A61" s="11" t="s">
        <v>130</v>
      </c>
      <c r="B61" s="16">
        <v>0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3"/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/>
      <c r="AB61" s="16">
        <f t="shared" si="0"/>
        <v>0</v>
      </c>
      <c r="AC61" s="16">
        <v>0</v>
      </c>
      <c r="AD61" s="16">
        <v>0</v>
      </c>
      <c r="AE61" s="16">
        <v>0</v>
      </c>
      <c r="AF61" s="16">
        <v>0</v>
      </c>
      <c r="AG61" s="16">
        <v>0</v>
      </c>
      <c r="AH61" s="16">
        <v>0</v>
      </c>
      <c r="AI61" s="16">
        <v>0</v>
      </c>
    </row>
    <row r="62" spans="1:35" s="4" customFormat="1" ht="12.75" x14ac:dyDescent="0.2">
      <c r="A62" s="11" t="s">
        <v>131</v>
      </c>
      <c r="B62" s="16">
        <v>0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3"/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/>
      <c r="AB62" s="16">
        <f t="shared" si="0"/>
        <v>0</v>
      </c>
      <c r="AC62" s="16">
        <v>0</v>
      </c>
      <c r="AD62" s="16">
        <v>0</v>
      </c>
      <c r="AE62" s="16">
        <v>0</v>
      </c>
      <c r="AF62" s="16">
        <v>0</v>
      </c>
      <c r="AG62" s="16">
        <v>0</v>
      </c>
      <c r="AH62" s="16">
        <v>0</v>
      </c>
      <c r="AI62" s="16">
        <v>0</v>
      </c>
    </row>
    <row r="63" spans="1:35" s="4" customFormat="1" ht="12.75" x14ac:dyDescent="0.2">
      <c r="A63" s="11" t="s">
        <v>132</v>
      </c>
      <c r="B63" s="16">
        <v>8</v>
      </c>
      <c r="C63" s="16">
        <v>2848</v>
      </c>
      <c r="D63" s="16">
        <v>0</v>
      </c>
      <c r="E63" s="16">
        <v>1352</v>
      </c>
      <c r="F63" s="16">
        <v>3534</v>
      </c>
      <c r="G63" s="16">
        <v>0</v>
      </c>
      <c r="H63" s="13"/>
      <c r="I63" s="16">
        <v>0</v>
      </c>
      <c r="J63" s="16">
        <v>0</v>
      </c>
      <c r="K63" s="16">
        <v>0</v>
      </c>
      <c r="L63" s="16">
        <v>8</v>
      </c>
      <c r="M63" s="16">
        <v>0</v>
      </c>
      <c r="N63" s="16">
        <v>2832</v>
      </c>
      <c r="O63" s="16">
        <v>2849</v>
      </c>
      <c r="P63" s="16">
        <v>2848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1352</v>
      </c>
      <c r="Y63" s="16">
        <v>0</v>
      </c>
      <c r="Z63" s="16">
        <v>0</v>
      </c>
      <c r="AA63" s="16"/>
      <c r="AB63" s="16">
        <f t="shared" si="0"/>
        <v>3534</v>
      </c>
      <c r="AC63" s="16">
        <v>0</v>
      </c>
      <c r="AD63" s="16">
        <v>0</v>
      </c>
      <c r="AE63" s="16">
        <v>0</v>
      </c>
      <c r="AF63" s="16">
        <v>0</v>
      </c>
      <c r="AG63" s="16">
        <v>150</v>
      </c>
      <c r="AH63" s="16"/>
      <c r="AI63" s="16"/>
    </row>
    <row r="64" spans="1:35" s="4" customFormat="1" ht="12.75" x14ac:dyDescent="0.2">
      <c r="A64" s="10" t="s">
        <v>133</v>
      </c>
      <c r="B64" s="14">
        <v>-264712</v>
      </c>
      <c r="C64" s="14">
        <v>-1155375</v>
      </c>
      <c r="D64" s="14">
        <v>-177545</v>
      </c>
      <c r="E64" s="14">
        <v>-167125</v>
      </c>
      <c r="F64" s="14">
        <v>-724083</v>
      </c>
      <c r="G64" s="14">
        <f>SUM(G65:G70)</f>
        <v>-294631</v>
      </c>
      <c r="H64" s="13"/>
      <c r="I64" s="14">
        <v>-982</v>
      </c>
      <c r="J64" s="14">
        <v>-161586</v>
      </c>
      <c r="K64" s="14">
        <v>-162528</v>
      </c>
      <c r="L64" s="14">
        <v>-264712</v>
      </c>
      <c r="M64" s="14">
        <v>-55208</v>
      </c>
      <c r="N64" s="14">
        <v>-51748</v>
      </c>
      <c r="O64" s="14">
        <v>-47938</v>
      </c>
      <c r="P64" s="14">
        <v>-1155375</v>
      </c>
      <c r="Q64" s="14">
        <v>-1842</v>
      </c>
      <c r="R64" s="14">
        <v>-3060</v>
      </c>
      <c r="S64" s="14">
        <v>-154808</v>
      </c>
      <c r="T64" s="14">
        <v>-177545</v>
      </c>
      <c r="U64" s="14">
        <v>-2221</v>
      </c>
      <c r="V64" s="14">
        <v>-4026</v>
      </c>
      <c r="W64" s="14">
        <v>-5626</v>
      </c>
      <c r="X64" s="14">
        <v>-167125</v>
      </c>
      <c r="Y64" s="14">
        <f>SUM(Y65:Y70)</f>
        <v>-1570</v>
      </c>
      <c r="Z64" s="14">
        <f>SUM(Z65:Z70)</f>
        <v>-174593</v>
      </c>
      <c r="AA64" s="14">
        <f>SUM(AA65:AA70)</f>
        <v>-662000</v>
      </c>
      <c r="AB64" s="14">
        <f t="shared" si="0"/>
        <v>-724083</v>
      </c>
      <c r="AC64" s="14">
        <f t="shared" ref="AC64:AH64" si="5">SUM(AC65:AC70)</f>
        <v>-213364</v>
      </c>
      <c r="AD64" s="14">
        <f t="shared" si="5"/>
        <v>-263808</v>
      </c>
      <c r="AE64" s="14">
        <f t="shared" si="5"/>
        <v>-280903</v>
      </c>
      <c r="AF64" s="14">
        <v>-294631</v>
      </c>
      <c r="AG64" s="14">
        <f t="shared" si="5"/>
        <v>-14373</v>
      </c>
      <c r="AH64" s="14">
        <f t="shared" si="5"/>
        <v>-26591</v>
      </c>
      <c r="AI64" s="14">
        <f t="shared" ref="AI64" si="6">SUM(AI65:AI70)</f>
        <v>-35984</v>
      </c>
    </row>
    <row r="65" spans="1:35" s="4" customFormat="1" ht="12.75" x14ac:dyDescent="0.2">
      <c r="A65" s="11" t="s">
        <v>134</v>
      </c>
      <c r="B65" s="16">
        <v>-59551</v>
      </c>
      <c r="C65" s="16">
        <v>0</v>
      </c>
      <c r="D65" s="16">
        <v>-150195</v>
      </c>
      <c r="E65" s="16">
        <v>0</v>
      </c>
      <c r="F65" s="16">
        <v>-395249</v>
      </c>
      <c r="G65" s="16">
        <v>0</v>
      </c>
      <c r="H65" s="13"/>
      <c r="I65" s="16">
        <v>0</v>
      </c>
      <c r="J65" s="16">
        <v>0</v>
      </c>
      <c r="K65" s="16">
        <v>0</v>
      </c>
      <c r="L65" s="16">
        <v>-59551</v>
      </c>
      <c r="M65" s="16">
        <v>0</v>
      </c>
      <c r="N65" s="16">
        <v>-49609</v>
      </c>
      <c r="O65" s="16">
        <v>0</v>
      </c>
      <c r="P65" s="16">
        <v>0</v>
      </c>
      <c r="Q65" s="16" t="s">
        <v>18</v>
      </c>
      <c r="R65" s="16">
        <v>0</v>
      </c>
      <c r="S65" s="16">
        <v>-150195</v>
      </c>
      <c r="T65" s="16">
        <v>-150195</v>
      </c>
      <c r="U65" s="16">
        <v>0</v>
      </c>
      <c r="V65" s="16"/>
      <c r="W65" s="16">
        <v>0</v>
      </c>
      <c r="X65" s="16">
        <v>0</v>
      </c>
      <c r="Y65" s="16">
        <v>0</v>
      </c>
      <c r="Z65" s="16">
        <v>0</v>
      </c>
      <c r="AA65" s="16">
        <v>-395249</v>
      </c>
      <c r="AB65" s="16">
        <f t="shared" si="0"/>
        <v>-395249</v>
      </c>
      <c r="AC65" s="16">
        <v>0</v>
      </c>
      <c r="AD65" s="16">
        <v>0</v>
      </c>
      <c r="AE65" s="16">
        <v>0</v>
      </c>
      <c r="AF65" s="16">
        <v>0</v>
      </c>
      <c r="AG65" s="16">
        <v>0</v>
      </c>
      <c r="AH65" s="16">
        <v>0</v>
      </c>
      <c r="AI65" s="16">
        <v>0</v>
      </c>
    </row>
    <row r="66" spans="1:35" s="4" customFormat="1" ht="12.75" x14ac:dyDescent="0.2">
      <c r="A66" s="11" t="s">
        <v>135</v>
      </c>
      <c r="B66" s="16">
        <v>-30259</v>
      </c>
      <c r="C66" s="16">
        <v>0</v>
      </c>
      <c r="D66" s="16">
        <v>-21498</v>
      </c>
      <c r="E66" s="16">
        <v>-438</v>
      </c>
      <c r="F66" s="16">
        <v>-321640</v>
      </c>
      <c r="G66" s="16">
        <v>-268016</v>
      </c>
      <c r="H66" s="13"/>
      <c r="I66" s="16">
        <v>0</v>
      </c>
      <c r="J66" s="16">
        <v>0</v>
      </c>
      <c r="K66" s="16">
        <v>0</v>
      </c>
      <c r="L66" s="16">
        <v>-30259</v>
      </c>
      <c r="M66" s="16">
        <v>0</v>
      </c>
      <c r="N66" s="16">
        <v>0</v>
      </c>
      <c r="O66" s="16">
        <v>0</v>
      </c>
      <c r="P66" s="16">
        <v>-50218</v>
      </c>
      <c r="Q66" s="16">
        <v>-39</v>
      </c>
      <c r="R66" s="16">
        <v>0</v>
      </c>
      <c r="S66" s="16">
        <v>0</v>
      </c>
      <c r="T66" s="16">
        <v>-21498</v>
      </c>
      <c r="U66" s="16">
        <v>-447</v>
      </c>
      <c r="V66" s="16">
        <v>-438</v>
      </c>
      <c r="W66" s="16">
        <v>-438</v>
      </c>
      <c r="X66" s="16">
        <v>-438</v>
      </c>
      <c r="Y66" s="16">
        <v>0</v>
      </c>
      <c r="Z66" s="16">
        <v>-171465</v>
      </c>
      <c r="AA66" s="16">
        <v>-262117</v>
      </c>
      <c r="AB66" s="16">
        <f t="shared" si="0"/>
        <v>-321640</v>
      </c>
      <c r="AC66" s="16">
        <v>-206820</v>
      </c>
      <c r="AD66" s="16">
        <v>-252328</v>
      </c>
      <c r="AE66" s="16">
        <v>-263296</v>
      </c>
      <c r="AF66" s="16">
        <v>-268016</v>
      </c>
      <c r="AG66" s="16">
        <v>-6036</v>
      </c>
      <c r="AH66" s="16">
        <v>-10908</v>
      </c>
      <c r="AI66" s="16">
        <v>-12149</v>
      </c>
    </row>
    <row r="67" spans="1:35" s="4" customFormat="1" ht="12.75" x14ac:dyDescent="0.2">
      <c r="A67" s="11" t="s">
        <v>136</v>
      </c>
      <c r="B67" s="16">
        <v>-160000</v>
      </c>
      <c r="C67" s="16">
        <v>-1098012</v>
      </c>
      <c r="D67" s="16">
        <v>0</v>
      </c>
      <c r="E67" s="16">
        <v>-160000</v>
      </c>
      <c r="F67" s="16">
        <v>0</v>
      </c>
      <c r="G67" s="16">
        <v>0</v>
      </c>
      <c r="H67" s="13"/>
      <c r="I67" s="16">
        <v>0</v>
      </c>
      <c r="J67" s="16">
        <v>-160000</v>
      </c>
      <c r="K67" s="16">
        <v>-160000</v>
      </c>
      <c r="L67" s="16">
        <v>-160000</v>
      </c>
      <c r="M67" s="16">
        <v>0</v>
      </c>
      <c r="N67" s="16">
        <v>0</v>
      </c>
      <c r="O67" s="16">
        <v>0</v>
      </c>
      <c r="P67" s="16">
        <v>-1098012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6"/>
      <c r="W67" s="16">
        <v>0</v>
      </c>
      <c r="X67" s="16">
        <v>-160000</v>
      </c>
      <c r="Y67" s="16">
        <v>0</v>
      </c>
      <c r="Z67" s="16">
        <v>0</v>
      </c>
      <c r="AA67" s="16"/>
      <c r="AB67" s="16">
        <f t="shared" si="0"/>
        <v>0</v>
      </c>
      <c r="AC67" s="16">
        <v>0</v>
      </c>
      <c r="AD67" s="16">
        <v>0</v>
      </c>
      <c r="AE67" s="16">
        <v>0</v>
      </c>
      <c r="AF67" s="16">
        <v>0</v>
      </c>
      <c r="AG67" s="16">
        <v>0</v>
      </c>
      <c r="AH67" s="16">
        <v>0</v>
      </c>
      <c r="AI67" s="16">
        <v>0</v>
      </c>
    </row>
    <row r="68" spans="1:35" s="4" customFormat="1" ht="12.75" x14ac:dyDescent="0.2">
      <c r="A68" s="11" t="s">
        <v>227</v>
      </c>
      <c r="B68" s="16">
        <v>-10908</v>
      </c>
      <c r="C68" s="16">
        <v>-7130</v>
      </c>
      <c r="D68" s="16">
        <v>-5852</v>
      </c>
      <c r="E68" s="16">
        <v>-6687</v>
      </c>
      <c r="F68" s="16">
        <v>-7194</v>
      </c>
      <c r="G68" s="16">
        <v>-26608</v>
      </c>
      <c r="H68" s="13"/>
      <c r="I68" s="16">
        <v>-982</v>
      </c>
      <c r="J68" s="16">
        <v>-1586</v>
      </c>
      <c r="K68" s="16">
        <v>-2528</v>
      </c>
      <c r="L68" s="16">
        <v>-10908</v>
      </c>
      <c r="M68" s="16">
        <v>-945</v>
      </c>
      <c r="N68" s="16">
        <v>-2124</v>
      </c>
      <c r="O68" s="16">
        <v>-5021</v>
      </c>
      <c r="P68" s="16">
        <v>-7130</v>
      </c>
      <c r="Q68" s="16">
        <v>-1803</v>
      </c>
      <c r="R68" s="16">
        <v>-3060</v>
      </c>
      <c r="S68" s="16">
        <v>-4613</v>
      </c>
      <c r="T68" s="16">
        <v>-5852</v>
      </c>
      <c r="U68" s="16">
        <v>-1774</v>
      </c>
      <c r="V68" s="16">
        <v>-3588</v>
      </c>
      <c r="W68" s="16">
        <v>-5188</v>
      </c>
      <c r="X68" s="16">
        <v>-6687</v>
      </c>
      <c r="Y68" s="16">
        <v>-1567</v>
      </c>
      <c r="Z68" s="16">
        <v>-3118</v>
      </c>
      <c r="AA68" s="16">
        <v>-4575</v>
      </c>
      <c r="AB68" s="16">
        <f t="shared" si="0"/>
        <v>-7194</v>
      </c>
      <c r="AC68" s="16">
        <v>-6544</v>
      </c>
      <c r="AD68" s="16">
        <v>-11480</v>
      </c>
      <c r="AE68" s="16">
        <v>-17607</v>
      </c>
      <c r="AF68" s="16">
        <v>-26608</v>
      </c>
      <c r="AG68" s="16">
        <v>-8337</v>
      </c>
      <c r="AH68" s="16">
        <v>-15683</v>
      </c>
      <c r="AI68" s="16">
        <v>-23835</v>
      </c>
    </row>
    <row r="69" spans="1:35" s="4" customFormat="1" ht="12.75" x14ac:dyDescent="0.2">
      <c r="A69" s="11" t="s">
        <v>162</v>
      </c>
      <c r="B69" s="16">
        <v>0</v>
      </c>
      <c r="C69" s="16">
        <v>-50218</v>
      </c>
      <c r="D69" s="16">
        <v>0</v>
      </c>
      <c r="E69" s="16">
        <v>0</v>
      </c>
      <c r="F69" s="16">
        <v>0</v>
      </c>
      <c r="G69" s="16">
        <v>0</v>
      </c>
      <c r="H69" s="13"/>
      <c r="I69" s="16">
        <v>0</v>
      </c>
      <c r="J69" s="16">
        <v>0</v>
      </c>
      <c r="K69" s="16">
        <v>0</v>
      </c>
      <c r="L69" s="16">
        <v>0</v>
      </c>
      <c r="M69" s="16">
        <v>-54263</v>
      </c>
      <c r="N69" s="16">
        <v>0</v>
      </c>
      <c r="O69" s="16">
        <v>-42902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6"/>
      <c r="W69" s="16">
        <v>0</v>
      </c>
      <c r="X69" s="16">
        <v>0</v>
      </c>
      <c r="Y69" s="16">
        <v>0</v>
      </c>
      <c r="Z69" s="16">
        <v>0</v>
      </c>
      <c r="AA69" s="16"/>
      <c r="AB69" s="16">
        <f t="shared" si="0"/>
        <v>0</v>
      </c>
      <c r="AC69" s="16">
        <v>0</v>
      </c>
      <c r="AD69" s="16">
        <v>0</v>
      </c>
      <c r="AE69" s="16">
        <v>0</v>
      </c>
      <c r="AF69" s="16">
        <v>0</v>
      </c>
      <c r="AG69" s="16">
        <v>0</v>
      </c>
      <c r="AH69" s="16">
        <v>0</v>
      </c>
      <c r="AI69" s="16">
        <v>0</v>
      </c>
    </row>
    <row r="70" spans="1:35" s="6" customFormat="1" ht="13.5" thickBot="1" x14ac:dyDescent="0.25">
      <c r="A70" s="25" t="s">
        <v>137</v>
      </c>
      <c r="B70" s="16">
        <v>-3994</v>
      </c>
      <c r="C70" s="16">
        <v>-15</v>
      </c>
      <c r="D70" s="16">
        <v>0</v>
      </c>
      <c r="E70" s="16">
        <v>0</v>
      </c>
      <c r="F70" s="16">
        <v>0</v>
      </c>
      <c r="G70" s="16">
        <v>-7</v>
      </c>
      <c r="H70" s="19"/>
      <c r="I70" s="26">
        <v>0</v>
      </c>
      <c r="J70" s="26">
        <v>0</v>
      </c>
      <c r="K70" s="26">
        <v>0</v>
      </c>
      <c r="L70" s="26">
        <v>-3994</v>
      </c>
      <c r="M70" s="26">
        <v>0</v>
      </c>
      <c r="N70" s="26">
        <v>-15</v>
      </c>
      <c r="O70" s="26">
        <v>-15</v>
      </c>
      <c r="P70" s="26">
        <v>-15</v>
      </c>
      <c r="Q70" s="26">
        <v>0</v>
      </c>
      <c r="R70" s="26">
        <v>0</v>
      </c>
      <c r="S70" s="26">
        <v>0</v>
      </c>
      <c r="T70" s="16">
        <v>0</v>
      </c>
      <c r="U70" s="16">
        <v>0</v>
      </c>
      <c r="V70" s="16"/>
      <c r="W70" s="16">
        <v>0</v>
      </c>
      <c r="X70" s="16">
        <v>0</v>
      </c>
      <c r="Y70" s="16">
        <v>-3</v>
      </c>
      <c r="Z70" s="16">
        <v>-10</v>
      </c>
      <c r="AA70" s="16">
        <v>-59</v>
      </c>
      <c r="AB70" s="16">
        <f t="shared" si="0"/>
        <v>0</v>
      </c>
      <c r="AC70" s="16">
        <v>0</v>
      </c>
      <c r="AD70" s="16">
        <v>0</v>
      </c>
      <c r="AE70" s="16">
        <v>0</v>
      </c>
      <c r="AF70" s="16">
        <v>-7</v>
      </c>
      <c r="AG70" s="16">
        <v>0</v>
      </c>
      <c r="AH70" s="16">
        <v>0</v>
      </c>
      <c r="AI70" s="16">
        <v>0</v>
      </c>
    </row>
    <row r="71" spans="1:35" s="7" customFormat="1" ht="13.5" thickBot="1" x14ac:dyDescent="0.25">
      <c r="A71" s="22" t="s">
        <v>138</v>
      </c>
      <c r="B71" s="23">
        <v>-212580</v>
      </c>
      <c r="C71" s="23">
        <v>182887</v>
      </c>
      <c r="D71" s="23">
        <v>-177545</v>
      </c>
      <c r="E71" s="23">
        <v>-165773</v>
      </c>
      <c r="F71" s="23">
        <v>-125101</v>
      </c>
      <c r="G71" s="23">
        <f>+G58+G64</f>
        <v>-17172</v>
      </c>
      <c r="H71" s="24"/>
      <c r="I71" s="23">
        <v>-982</v>
      </c>
      <c r="J71" s="23">
        <v>-161586</v>
      </c>
      <c r="K71" s="23">
        <v>-162528</v>
      </c>
      <c r="L71" s="23">
        <v>-212580</v>
      </c>
      <c r="M71" s="23">
        <v>-40666</v>
      </c>
      <c r="N71" s="23">
        <v>1255</v>
      </c>
      <c r="O71" s="23">
        <v>-21609</v>
      </c>
      <c r="P71" s="23">
        <v>182887</v>
      </c>
      <c r="Q71" s="23">
        <v>-1842</v>
      </c>
      <c r="R71" s="23">
        <v>-3060</v>
      </c>
      <c r="S71" s="23">
        <v>-154786</v>
      </c>
      <c r="T71" s="23">
        <v>-177545</v>
      </c>
      <c r="U71" s="23">
        <v>-2221</v>
      </c>
      <c r="V71" s="23">
        <v>-4026</v>
      </c>
      <c r="W71" s="23">
        <v>-5626</v>
      </c>
      <c r="X71" s="23">
        <v>-165773</v>
      </c>
      <c r="Y71" s="23">
        <f>+Y58+Y64</f>
        <v>-1570</v>
      </c>
      <c r="Z71" s="23">
        <f>+Z58+Z64</f>
        <v>-7105</v>
      </c>
      <c r="AA71" s="23">
        <v>-207606</v>
      </c>
      <c r="AB71" s="23">
        <f t="shared" si="0"/>
        <v>-125101</v>
      </c>
      <c r="AC71" s="23">
        <f t="shared" ref="AC71:AH71" si="7">+AC58+AC64</f>
        <v>60044</v>
      </c>
      <c r="AD71" s="23">
        <f t="shared" si="7"/>
        <v>37859</v>
      </c>
      <c r="AE71" s="23">
        <f t="shared" si="7"/>
        <v>-8380</v>
      </c>
      <c r="AF71" s="23">
        <v>-17172</v>
      </c>
      <c r="AG71" s="23">
        <f t="shared" si="7"/>
        <v>541284</v>
      </c>
      <c r="AH71" s="23">
        <f t="shared" si="7"/>
        <v>446902</v>
      </c>
      <c r="AI71" s="23">
        <f t="shared" ref="AI71" si="8">+AI58+AI64</f>
        <v>172290</v>
      </c>
    </row>
    <row r="72" spans="1:35" s="7" customFormat="1" ht="13.5" thickBot="1" x14ac:dyDescent="0.25">
      <c r="A72" s="22" t="s">
        <v>139</v>
      </c>
      <c r="B72" s="23">
        <v>-53670</v>
      </c>
      <c r="C72" s="23">
        <v>153877</v>
      </c>
      <c r="D72" s="23">
        <v>213744</v>
      </c>
      <c r="E72" s="23">
        <v>73922</v>
      </c>
      <c r="F72" s="23">
        <v>-297832</v>
      </c>
      <c r="G72" s="23">
        <f>+G71+G56+G33</f>
        <v>107349</v>
      </c>
      <c r="H72" s="24"/>
      <c r="I72" s="23">
        <v>28502</v>
      </c>
      <c r="J72" s="23">
        <v>-33894</v>
      </c>
      <c r="K72" s="23">
        <v>-40653</v>
      </c>
      <c r="L72" s="23">
        <v>-53670</v>
      </c>
      <c r="M72" s="23">
        <v>-10989</v>
      </c>
      <c r="N72" s="23">
        <v>3552</v>
      </c>
      <c r="O72" s="23">
        <v>36323</v>
      </c>
      <c r="P72" s="23">
        <v>153877</v>
      </c>
      <c r="Q72" s="23">
        <v>-70596</v>
      </c>
      <c r="R72" s="23">
        <v>127473</v>
      </c>
      <c r="S72" s="23">
        <v>56670</v>
      </c>
      <c r="T72" s="23">
        <v>213744</v>
      </c>
      <c r="U72" s="23">
        <v>-125347</v>
      </c>
      <c r="V72" s="23">
        <v>67247</v>
      </c>
      <c r="W72" s="23">
        <v>105415</v>
      </c>
      <c r="X72" s="23">
        <v>73922</v>
      </c>
      <c r="Y72" s="23">
        <f>+Y71+Y56+Y33</f>
        <v>-123924</v>
      </c>
      <c r="Z72" s="23">
        <f>+Z71+Z56+Z33</f>
        <v>-4884</v>
      </c>
      <c r="AA72" s="23">
        <v>-322907</v>
      </c>
      <c r="AB72" s="23">
        <f t="shared" ref="AB72:AB75" si="9">F72</f>
        <v>-297832</v>
      </c>
      <c r="AC72" s="23">
        <f t="shared" ref="AC72:AH72" si="10">+AC71+AC56+AC33</f>
        <v>-61947</v>
      </c>
      <c r="AD72" s="23">
        <f t="shared" si="10"/>
        <v>-12366</v>
      </c>
      <c r="AE72" s="23">
        <f t="shared" si="10"/>
        <v>-25842</v>
      </c>
      <c r="AF72" s="23">
        <v>107349</v>
      </c>
      <c r="AG72" s="23">
        <f t="shared" si="10"/>
        <v>388817</v>
      </c>
      <c r="AH72" s="23">
        <f t="shared" si="10"/>
        <v>381203</v>
      </c>
      <c r="AI72" s="23">
        <f t="shared" ref="AI72" si="11">+AI71+AI56+AI33</f>
        <v>138420</v>
      </c>
    </row>
    <row r="73" spans="1:35" s="7" customFormat="1" ht="13.5" thickBot="1" x14ac:dyDescent="0.25">
      <c r="A73" s="22" t="s">
        <v>140</v>
      </c>
      <c r="B73" s="14">
        <v>105593</v>
      </c>
      <c r="C73" s="14">
        <v>49162</v>
      </c>
      <c r="D73" s="14">
        <v>202935</v>
      </c>
      <c r="E73" s="14">
        <v>414369</v>
      </c>
      <c r="F73" s="14">
        <v>489754</v>
      </c>
      <c r="G73" s="14">
        <v>192139</v>
      </c>
      <c r="H73" s="24"/>
      <c r="I73" s="23">
        <v>105593</v>
      </c>
      <c r="J73" s="23">
        <v>105593</v>
      </c>
      <c r="K73" s="23">
        <v>105593</v>
      </c>
      <c r="L73" s="23">
        <v>105593</v>
      </c>
      <c r="M73" s="23">
        <v>49162</v>
      </c>
      <c r="N73" s="23">
        <v>49162</v>
      </c>
      <c r="O73" s="23">
        <v>49162</v>
      </c>
      <c r="P73" s="23">
        <v>49162</v>
      </c>
      <c r="Q73" s="23">
        <v>202935</v>
      </c>
      <c r="R73" s="23">
        <v>202935</v>
      </c>
      <c r="S73" s="23">
        <v>202935</v>
      </c>
      <c r="T73" s="23">
        <v>202935</v>
      </c>
      <c r="U73" s="23">
        <v>414369</v>
      </c>
      <c r="V73" s="23">
        <v>414369</v>
      </c>
      <c r="W73" s="23">
        <v>414369</v>
      </c>
      <c r="X73" s="23">
        <v>414369</v>
      </c>
      <c r="Y73" s="23">
        <v>489754</v>
      </c>
      <c r="Z73" s="23">
        <v>489754</v>
      </c>
      <c r="AA73" s="23">
        <v>489754</v>
      </c>
      <c r="AB73" s="23">
        <f t="shared" si="9"/>
        <v>489754</v>
      </c>
      <c r="AC73" s="23">
        <v>192139</v>
      </c>
      <c r="AD73" s="23">
        <v>192139</v>
      </c>
      <c r="AE73" s="23">
        <v>192139</v>
      </c>
      <c r="AF73" s="23">
        <v>192139</v>
      </c>
      <c r="AG73" s="23">
        <v>299567</v>
      </c>
      <c r="AH73" s="23">
        <v>299567</v>
      </c>
      <c r="AI73" s="23">
        <v>299567</v>
      </c>
    </row>
    <row r="74" spans="1:35" s="7" customFormat="1" ht="13.5" thickBot="1" x14ac:dyDescent="0.25">
      <c r="A74" s="84" t="s">
        <v>141</v>
      </c>
      <c r="B74" s="85">
        <v>-2761</v>
      </c>
      <c r="C74" s="85">
        <v>-104</v>
      </c>
      <c r="D74" s="85">
        <v>-2310</v>
      </c>
      <c r="E74" s="85">
        <v>1463</v>
      </c>
      <c r="F74" s="85">
        <v>217</v>
      </c>
      <c r="G74" s="85">
        <v>92</v>
      </c>
      <c r="H74" s="24"/>
      <c r="I74" s="85">
        <v>-2019</v>
      </c>
      <c r="J74" s="85">
        <v>-2642</v>
      </c>
      <c r="K74" s="85">
        <v>-2396</v>
      </c>
      <c r="L74" s="85">
        <v>-2761</v>
      </c>
      <c r="M74" s="85">
        <v>-7</v>
      </c>
      <c r="N74" s="85">
        <v>-26</v>
      </c>
      <c r="O74" s="85">
        <v>280</v>
      </c>
      <c r="P74" s="85">
        <v>-104</v>
      </c>
      <c r="Q74" s="85">
        <v>39</v>
      </c>
      <c r="R74" s="85">
        <v>-668</v>
      </c>
      <c r="S74" s="85">
        <v>-493</v>
      </c>
      <c r="T74" s="85">
        <v>-2310</v>
      </c>
      <c r="U74" s="85">
        <v>904</v>
      </c>
      <c r="V74" s="85">
        <v>1011</v>
      </c>
      <c r="W74" s="85">
        <v>2081</v>
      </c>
      <c r="X74" s="85">
        <v>1463</v>
      </c>
      <c r="Y74" s="85">
        <v>-304</v>
      </c>
      <c r="Z74" s="85">
        <v>-1642</v>
      </c>
      <c r="AA74" s="85">
        <v>1464</v>
      </c>
      <c r="AB74" s="85">
        <f t="shared" si="9"/>
        <v>217</v>
      </c>
      <c r="AC74" s="85">
        <v>176</v>
      </c>
      <c r="AD74" s="85">
        <v>-1942</v>
      </c>
      <c r="AE74" s="85">
        <v>10668</v>
      </c>
      <c r="AF74" s="85">
        <v>92</v>
      </c>
      <c r="AG74" s="85">
        <v>5121</v>
      </c>
      <c r="AH74" s="85">
        <v>24</v>
      </c>
      <c r="AI74" s="85">
        <v>3996</v>
      </c>
    </row>
    <row r="75" spans="1:35" s="83" customFormat="1" ht="13.5" thickBot="1" x14ac:dyDescent="0.25">
      <c r="A75" s="80" t="s">
        <v>142</v>
      </c>
      <c r="B75" s="81">
        <v>49162</v>
      </c>
      <c r="C75" s="81">
        <v>202935</v>
      </c>
      <c r="D75" s="81">
        <v>414369</v>
      </c>
      <c r="E75" s="81">
        <v>489754</v>
      </c>
      <c r="F75" s="81">
        <v>192139</v>
      </c>
      <c r="G75" s="81">
        <f>+G72+G73+G74</f>
        <v>299580</v>
      </c>
      <c r="H75" s="82"/>
      <c r="I75" s="81">
        <v>132076</v>
      </c>
      <c r="J75" s="81">
        <v>69057</v>
      </c>
      <c r="K75" s="81">
        <v>62544</v>
      </c>
      <c r="L75" s="81">
        <v>49162</v>
      </c>
      <c r="M75" s="81">
        <v>38166</v>
      </c>
      <c r="N75" s="81">
        <v>52688</v>
      </c>
      <c r="O75" s="81">
        <v>85765</v>
      </c>
      <c r="P75" s="81">
        <v>202935</v>
      </c>
      <c r="Q75" s="81">
        <v>132378</v>
      </c>
      <c r="R75" s="23">
        <v>329740</v>
      </c>
      <c r="S75" s="23">
        <v>259112</v>
      </c>
      <c r="T75" s="81">
        <v>414369</v>
      </c>
      <c r="U75" s="81">
        <v>289926</v>
      </c>
      <c r="V75" s="81">
        <v>482627</v>
      </c>
      <c r="W75" s="81">
        <v>521865</v>
      </c>
      <c r="X75" s="81">
        <v>489754</v>
      </c>
      <c r="Y75" s="81">
        <f>+Y72+Y73+Y74</f>
        <v>365526</v>
      </c>
      <c r="Z75" s="81">
        <f>+Z72+Z73+Z74</f>
        <v>483228</v>
      </c>
      <c r="AA75" s="81">
        <v>168311</v>
      </c>
      <c r="AB75" s="81">
        <f t="shared" si="9"/>
        <v>192139</v>
      </c>
      <c r="AC75" s="81">
        <f t="shared" ref="AC75:AH75" si="12">+AC72+AC73+AC74</f>
        <v>130368</v>
      </c>
      <c r="AD75" s="81">
        <f t="shared" si="12"/>
        <v>177831</v>
      </c>
      <c r="AE75" s="81">
        <f t="shared" si="12"/>
        <v>176965</v>
      </c>
      <c r="AF75" s="81">
        <v>299580</v>
      </c>
      <c r="AG75" s="81">
        <f t="shared" si="12"/>
        <v>693505</v>
      </c>
      <c r="AH75" s="81">
        <f t="shared" si="12"/>
        <v>680794</v>
      </c>
      <c r="AI75" s="81">
        <f t="shared" ref="AI75" si="13">+AI72+AI73+AI74</f>
        <v>441983</v>
      </c>
    </row>
    <row r="76" spans="1:35" x14ac:dyDescent="0.25">
      <c r="A76" s="34"/>
      <c r="B76" s="55"/>
      <c r="C76" s="55"/>
      <c r="D76" s="55"/>
      <c r="E76" s="55"/>
      <c r="F76" s="55"/>
      <c r="G76" s="55"/>
      <c r="H76" s="55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>
        <v>0</v>
      </c>
      <c r="Z76" s="57"/>
      <c r="AA76" s="57"/>
      <c r="AB76" s="57"/>
      <c r="AC76" s="57"/>
      <c r="AD76" s="57"/>
      <c r="AE76" s="57"/>
      <c r="AF76" s="57"/>
      <c r="AG76" s="57"/>
      <c r="AH76" s="57"/>
      <c r="AI76" s="57"/>
    </row>
    <row r="78" spans="1:35" s="58" customFormat="1" ht="11.25" x14ac:dyDescent="0.2">
      <c r="A78" s="91" t="s">
        <v>239</v>
      </c>
      <c r="B78" s="59"/>
      <c r="C78" s="59"/>
      <c r="D78" s="59"/>
      <c r="E78" s="59"/>
      <c r="F78" s="59"/>
      <c r="G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35" s="58" customFormat="1" ht="11.25" x14ac:dyDescent="0.2">
      <c r="A79" s="92"/>
      <c r="B79" s="59"/>
      <c r="C79" s="59"/>
      <c r="D79" s="59"/>
      <c r="E79" s="59"/>
      <c r="F79" s="59"/>
      <c r="G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</row>
  </sheetData>
  <mergeCells count="1">
    <mergeCell ref="I2:T2"/>
  </mergeCells>
  <pageMargins left="0.25" right="0.25" top="0.75" bottom="0.75" header="0.3" footer="0.3"/>
  <pageSetup paperSize="8"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5CC194"/>
    <pageSetUpPr fitToPage="1"/>
  </sheetPr>
  <dimension ref="A1:AV29"/>
  <sheetViews>
    <sheetView zoomScale="82" zoomScaleNormal="82" workbookViewId="0">
      <pane xSplit="1" ySplit="3" topLeftCell="S4" activePane="bottomRight" state="frozen"/>
      <selection activeCell="S7" sqref="S7"/>
      <selection pane="topRight" activeCell="S7" sqref="S7"/>
      <selection pane="bottomLeft" activeCell="S7" sqref="S7"/>
      <selection pane="bottomRight" activeCell="G13" sqref="G13"/>
    </sheetView>
  </sheetViews>
  <sheetFormatPr defaultColWidth="9.140625" defaultRowHeight="15" x14ac:dyDescent="0.25"/>
  <cols>
    <col min="1" max="1" width="55.28515625" style="53" customWidth="1"/>
    <col min="2" max="13" width="10.7109375" style="53" customWidth="1"/>
    <col min="14" max="15" width="9.140625" style="53"/>
    <col min="16" max="20" width="11.7109375" style="53" customWidth="1"/>
    <col min="21" max="27" width="9.140625" style="53"/>
    <col min="28" max="28" width="9.85546875" style="53" bestFit="1" customWidth="1"/>
    <col min="29" max="33" width="9.140625" style="53"/>
    <col min="34" max="35" width="9.85546875" style="53" bestFit="1" customWidth="1"/>
    <col min="36" max="16384" width="9.140625" style="53"/>
  </cols>
  <sheetData>
    <row r="1" spans="1:48" ht="21" x14ac:dyDescent="0.35">
      <c r="A1" s="9" t="s">
        <v>167</v>
      </c>
    </row>
    <row r="2" spans="1:48" x14ac:dyDescent="0.25">
      <c r="J2" s="86"/>
    </row>
    <row r="3" spans="1:48" s="61" customFormat="1" x14ac:dyDescent="0.25">
      <c r="A3" s="65" t="s">
        <v>0</v>
      </c>
      <c r="B3" s="60">
        <v>2014</v>
      </c>
      <c r="C3" s="60">
        <v>2015</v>
      </c>
      <c r="D3" s="60">
        <v>2016</v>
      </c>
      <c r="E3" s="60">
        <v>2017</v>
      </c>
      <c r="F3" s="60">
        <v>2018</v>
      </c>
      <c r="G3" s="60" t="s">
        <v>246</v>
      </c>
      <c r="I3" s="44" t="s">
        <v>238</v>
      </c>
      <c r="J3" s="44" t="s">
        <v>247</v>
      </c>
      <c r="K3" s="44" t="s">
        <v>248</v>
      </c>
      <c r="L3" s="44" t="s">
        <v>249</v>
      </c>
      <c r="M3" s="44" t="s">
        <v>180</v>
      </c>
      <c r="N3" s="44" t="s">
        <v>184</v>
      </c>
      <c r="O3" s="44" t="s">
        <v>186</v>
      </c>
      <c r="P3" s="44" t="s">
        <v>190</v>
      </c>
      <c r="Q3" s="44" t="s">
        <v>201</v>
      </c>
      <c r="R3" s="44" t="s">
        <v>206</v>
      </c>
      <c r="S3" s="44" t="s">
        <v>208</v>
      </c>
      <c r="T3" s="44" t="s">
        <v>210</v>
      </c>
      <c r="U3" s="44" t="s">
        <v>214</v>
      </c>
      <c r="V3" s="44" t="s">
        <v>215</v>
      </c>
      <c r="W3" s="44" t="s">
        <v>217</v>
      </c>
      <c r="X3" s="44" t="s">
        <v>219</v>
      </c>
      <c r="Y3" s="44" t="s">
        <v>240</v>
      </c>
      <c r="Z3" s="44" t="s">
        <v>241</v>
      </c>
      <c r="AA3" s="44" t="s">
        <v>242</v>
      </c>
      <c r="AB3" s="44" t="s">
        <v>243</v>
      </c>
      <c r="AC3" s="44" t="s">
        <v>244</v>
      </c>
      <c r="AD3" s="44" t="s">
        <v>236</v>
      </c>
      <c r="AE3" s="44" t="s">
        <v>237</v>
      </c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</row>
    <row r="4" spans="1:48" s="57" customFormat="1" x14ac:dyDescent="0.25">
      <c r="A4" s="21" t="s">
        <v>144</v>
      </c>
      <c r="B4" s="16">
        <v>2023244</v>
      </c>
      <c r="C4" s="16">
        <v>2214900</v>
      </c>
      <c r="D4" s="16">
        <v>2417253</v>
      </c>
      <c r="E4" s="16">
        <v>2381486</v>
      </c>
      <c r="F4" s="16">
        <v>2366114</v>
      </c>
      <c r="G4" s="16">
        <v>2340366</v>
      </c>
      <c r="H4" s="15"/>
      <c r="I4" s="16">
        <v>527421</v>
      </c>
      <c r="J4" s="16">
        <v>551055</v>
      </c>
      <c r="K4" s="16">
        <v>567891</v>
      </c>
      <c r="L4" s="16">
        <v>568533</v>
      </c>
      <c r="M4" s="16">
        <v>582517</v>
      </c>
      <c r="N4" s="16">
        <v>608283</v>
      </c>
      <c r="O4" s="16">
        <v>598219</v>
      </c>
      <c r="P4" s="16">
        <v>628234</v>
      </c>
      <c r="Q4" s="16">
        <v>608140</v>
      </c>
      <c r="R4" s="16">
        <v>577223</v>
      </c>
      <c r="S4" s="16">
        <v>574630</v>
      </c>
      <c r="T4" s="16">
        <v>621493</v>
      </c>
      <c r="U4" s="16">
        <v>582032</v>
      </c>
      <c r="V4" s="16">
        <v>607274</v>
      </c>
      <c r="W4" s="16">
        <v>571342</v>
      </c>
      <c r="X4" s="16">
        <v>605466</v>
      </c>
      <c r="Y4" s="16">
        <v>623888</v>
      </c>
      <c r="Z4" s="16">
        <v>616268</v>
      </c>
      <c r="AA4" s="16">
        <v>586137</v>
      </c>
      <c r="AB4" s="16">
        <v>514073</v>
      </c>
      <c r="AC4" s="16">
        <v>509511</v>
      </c>
      <c r="AD4" s="16">
        <v>480435</v>
      </c>
      <c r="AE4" s="16">
        <v>488056</v>
      </c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</row>
    <row r="5" spans="1:48" s="68" customFormat="1" ht="15.75" thickBot="1" x14ac:dyDescent="0.3">
      <c r="A5" s="66" t="s">
        <v>145</v>
      </c>
      <c r="B5" s="16">
        <v>29830</v>
      </c>
      <c r="C5" s="16">
        <v>27085</v>
      </c>
      <c r="D5" s="16">
        <v>29315</v>
      </c>
      <c r="E5" s="16">
        <v>48434</v>
      </c>
      <c r="F5" s="16">
        <v>56454</v>
      </c>
      <c r="G5" s="16">
        <v>66890</v>
      </c>
      <c r="H5" s="67"/>
      <c r="I5" s="16">
        <v>8291</v>
      </c>
      <c r="J5" s="16">
        <v>5458</v>
      </c>
      <c r="K5" s="16">
        <v>6742</v>
      </c>
      <c r="L5" s="16">
        <v>6594</v>
      </c>
      <c r="M5" s="16">
        <v>7254</v>
      </c>
      <c r="N5" s="16">
        <v>5796</v>
      </c>
      <c r="O5" s="16">
        <v>7987</v>
      </c>
      <c r="P5" s="16">
        <v>8278</v>
      </c>
      <c r="Q5" s="16">
        <v>10461</v>
      </c>
      <c r="R5" s="16">
        <v>12829</v>
      </c>
      <c r="S5" s="16">
        <v>12402</v>
      </c>
      <c r="T5" s="16">
        <v>12742</v>
      </c>
      <c r="U5" s="16">
        <v>12958</v>
      </c>
      <c r="V5" s="16">
        <v>14027</v>
      </c>
      <c r="W5" s="16">
        <v>13777</v>
      </c>
      <c r="X5" s="16">
        <v>15692</v>
      </c>
      <c r="Y5" s="16">
        <v>15806</v>
      </c>
      <c r="Z5" s="16">
        <v>16238</v>
      </c>
      <c r="AA5" s="16">
        <v>16525</v>
      </c>
      <c r="AB5" s="16">
        <v>18321</v>
      </c>
      <c r="AC5" s="16">
        <v>22412</v>
      </c>
      <c r="AD5" s="16">
        <v>9778</v>
      </c>
      <c r="AE5" s="16">
        <v>11681</v>
      </c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</row>
    <row r="6" spans="1:48" s="71" customFormat="1" ht="15.75" thickBot="1" x14ac:dyDescent="0.3">
      <c r="A6" s="69" t="s">
        <v>146</v>
      </c>
      <c r="B6" s="23">
        <v>2053074</v>
      </c>
      <c r="C6" s="23">
        <v>2241985</v>
      </c>
      <c r="D6" s="23">
        <v>2446568</v>
      </c>
      <c r="E6" s="23">
        <v>2429920</v>
      </c>
      <c r="F6" s="23">
        <v>2422568</v>
      </c>
      <c r="G6" s="23">
        <v>2407257</v>
      </c>
      <c r="H6" s="70"/>
      <c r="I6" s="23">
        <v>535712</v>
      </c>
      <c r="J6" s="23">
        <v>556513</v>
      </c>
      <c r="K6" s="23">
        <v>574633</v>
      </c>
      <c r="L6" s="23">
        <v>575127</v>
      </c>
      <c r="M6" s="23">
        <v>589771</v>
      </c>
      <c r="N6" s="23">
        <v>614079</v>
      </c>
      <c r="O6" s="23">
        <v>606206</v>
      </c>
      <c r="P6" s="23">
        <v>636512</v>
      </c>
      <c r="Q6" s="23">
        <v>618601</v>
      </c>
      <c r="R6" s="23">
        <v>590052</v>
      </c>
      <c r="S6" s="23">
        <v>587032</v>
      </c>
      <c r="T6" s="23">
        <v>634235</v>
      </c>
      <c r="U6" s="23">
        <v>594990</v>
      </c>
      <c r="V6" s="23">
        <v>621301</v>
      </c>
      <c r="W6" s="23">
        <v>585119</v>
      </c>
      <c r="X6" s="23">
        <v>621158</v>
      </c>
      <c r="Y6" s="23">
        <v>639694</v>
      </c>
      <c r="Z6" s="23">
        <v>632506</v>
      </c>
      <c r="AA6" s="23">
        <v>602662</v>
      </c>
      <c r="AB6" s="23">
        <v>532395</v>
      </c>
      <c r="AC6" s="23">
        <v>531923</v>
      </c>
      <c r="AD6" s="23">
        <v>490213</v>
      </c>
      <c r="AE6" s="23">
        <v>499737</v>
      </c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</row>
    <row r="7" spans="1:48" s="71" customFormat="1" ht="15.75" thickBot="1" x14ac:dyDescent="0.3">
      <c r="A7" s="72" t="s">
        <v>147</v>
      </c>
      <c r="B7" s="16">
        <v>-1561639</v>
      </c>
      <c r="C7" s="16">
        <v>-1520174</v>
      </c>
      <c r="D7" s="16">
        <v>-1567354</v>
      </c>
      <c r="E7" s="16">
        <v>-1673847</v>
      </c>
      <c r="F7" s="16">
        <v>-1819703</v>
      </c>
      <c r="G7" s="16">
        <v>-1801590</v>
      </c>
      <c r="H7" s="70"/>
      <c r="I7" s="16">
        <v>-369695</v>
      </c>
      <c r="J7" s="16">
        <v>-381978</v>
      </c>
      <c r="K7" s="16">
        <v>-373817</v>
      </c>
      <c r="L7" s="16">
        <v>-394684</v>
      </c>
      <c r="M7" s="16">
        <v>-388114</v>
      </c>
      <c r="N7" s="16">
        <v>-384265</v>
      </c>
      <c r="O7" s="16">
        <v>-388342</v>
      </c>
      <c r="P7" s="16">
        <v>-406633</v>
      </c>
      <c r="Q7" s="16">
        <v>-433535</v>
      </c>
      <c r="R7" s="16">
        <v>-404975</v>
      </c>
      <c r="S7" s="16">
        <v>-419643</v>
      </c>
      <c r="T7" s="16">
        <v>-415694</v>
      </c>
      <c r="U7" s="16">
        <v>-429171</v>
      </c>
      <c r="V7" s="16">
        <v>-446402</v>
      </c>
      <c r="W7" s="16">
        <v>-457024</v>
      </c>
      <c r="X7" s="16">
        <v>-487106</v>
      </c>
      <c r="Y7" s="16">
        <v>-492110</v>
      </c>
      <c r="Z7" s="16">
        <v>-465086</v>
      </c>
      <c r="AA7" s="16">
        <v>-455246</v>
      </c>
      <c r="AB7" s="16">
        <v>-389148</v>
      </c>
      <c r="AC7" s="16">
        <v>-40039</v>
      </c>
      <c r="AD7" s="16">
        <v>-721603</v>
      </c>
      <c r="AE7" s="16">
        <v>-383616</v>
      </c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</row>
    <row r="8" spans="1:48" s="71" customFormat="1" ht="15.75" thickBot="1" x14ac:dyDescent="0.3">
      <c r="A8" s="69" t="s">
        <v>4</v>
      </c>
      <c r="B8" s="23">
        <v>491435</v>
      </c>
      <c r="C8" s="23">
        <v>721811</v>
      </c>
      <c r="D8" s="23">
        <v>879214</v>
      </c>
      <c r="E8" s="23">
        <v>756073</v>
      </c>
      <c r="F8" s="23">
        <v>602865</v>
      </c>
      <c r="G8" s="23">
        <v>605666</v>
      </c>
      <c r="H8" s="70"/>
      <c r="I8" s="23">
        <v>166017</v>
      </c>
      <c r="J8" s="23">
        <v>174535</v>
      </c>
      <c r="K8" s="23">
        <v>200816</v>
      </c>
      <c r="L8" s="23">
        <v>180443</v>
      </c>
      <c r="M8" s="23">
        <v>201657</v>
      </c>
      <c r="N8" s="23">
        <v>229814</v>
      </c>
      <c r="O8" s="23">
        <v>217864</v>
      </c>
      <c r="P8" s="23">
        <v>229879</v>
      </c>
      <c r="Q8" s="23">
        <v>185066</v>
      </c>
      <c r="R8" s="23">
        <v>185077</v>
      </c>
      <c r="S8" s="23">
        <v>167389</v>
      </c>
      <c r="T8" s="23">
        <v>218541</v>
      </c>
      <c r="U8" s="23">
        <v>165819</v>
      </c>
      <c r="V8" s="23">
        <v>174899</v>
      </c>
      <c r="W8" s="23">
        <v>128095</v>
      </c>
      <c r="X8" s="23">
        <v>134052</v>
      </c>
      <c r="Y8" s="23">
        <v>147584</v>
      </c>
      <c r="Z8" s="23">
        <v>167420</v>
      </c>
      <c r="AA8" s="23">
        <v>147416</v>
      </c>
      <c r="AB8" s="23">
        <v>143246</v>
      </c>
      <c r="AC8" s="23">
        <v>131532</v>
      </c>
      <c r="AD8" s="23">
        <v>128962</v>
      </c>
      <c r="AE8" s="23">
        <v>116121</v>
      </c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</row>
    <row r="9" spans="1:48" s="57" customFormat="1" x14ac:dyDescent="0.25">
      <c r="A9" s="21" t="s">
        <v>6</v>
      </c>
      <c r="B9" s="16">
        <v>-165552</v>
      </c>
      <c r="C9" s="16">
        <v>-186330</v>
      </c>
      <c r="D9" s="16">
        <v>-214801</v>
      </c>
      <c r="E9" s="16">
        <v>-242522</v>
      </c>
      <c r="F9" s="16">
        <v>-247197</v>
      </c>
      <c r="G9" s="16">
        <v>-224615</v>
      </c>
      <c r="H9" s="15"/>
      <c r="I9" s="16">
        <v>-40470</v>
      </c>
      <c r="J9" s="16">
        <v>-47964</v>
      </c>
      <c r="K9" s="16">
        <v>-47205</v>
      </c>
      <c r="L9" s="16">
        <v>-50691</v>
      </c>
      <c r="M9" s="16">
        <v>-51349</v>
      </c>
      <c r="N9" s="16">
        <v>-56323</v>
      </c>
      <c r="O9" s="16">
        <v>-48652</v>
      </c>
      <c r="P9" s="16">
        <v>-58477</v>
      </c>
      <c r="Q9" s="16">
        <v>-57962</v>
      </c>
      <c r="R9" s="16">
        <v>-62768</v>
      </c>
      <c r="S9" s="16">
        <v>-54849</v>
      </c>
      <c r="T9" s="16">
        <v>-66943</v>
      </c>
      <c r="U9" s="16">
        <v>-60061</v>
      </c>
      <c r="V9" s="16">
        <v>-68046</v>
      </c>
      <c r="W9" s="16">
        <v>-60191</v>
      </c>
      <c r="X9" s="16">
        <v>-58899</v>
      </c>
      <c r="Y9" s="16">
        <v>-60539</v>
      </c>
      <c r="Z9" s="16">
        <v>-60156</v>
      </c>
      <c r="AA9" s="16">
        <v>-55121</v>
      </c>
      <c r="AB9" s="16">
        <v>-48799</v>
      </c>
      <c r="AC9" s="16">
        <v>-37253</v>
      </c>
      <c r="AD9" s="16">
        <v>-31621</v>
      </c>
      <c r="AE9" s="16">
        <v>-36839</v>
      </c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</row>
    <row r="10" spans="1:48" s="57" customFormat="1" x14ac:dyDescent="0.25">
      <c r="A10" s="21" t="s">
        <v>7</v>
      </c>
      <c r="B10" s="16">
        <v>-56755</v>
      </c>
      <c r="C10" s="16">
        <v>-50020</v>
      </c>
      <c r="D10" s="16">
        <v>-54403</v>
      </c>
      <c r="E10" s="16">
        <v>-59905</v>
      </c>
      <c r="F10" s="16">
        <v>-59253</v>
      </c>
      <c r="G10" s="16">
        <v>-79182</v>
      </c>
      <c r="H10" s="15"/>
      <c r="I10" s="16">
        <v>-11708</v>
      </c>
      <c r="J10" s="16">
        <v>-12180</v>
      </c>
      <c r="K10" s="16">
        <v>-10902</v>
      </c>
      <c r="L10" s="16">
        <v>-15230</v>
      </c>
      <c r="M10" s="16">
        <v>-12250</v>
      </c>
      <c r="N10" s="16">
        <v>-15844</v>
      </c>
      <c r="O10" s="16">
        <v>-11646</v>
      </c>
      <c r="P10" s="16">
        <v>-14663</v>
      </c>
      <c r="Q10" s="16">
        <v>-14065</v>
      </c>
      <c r="R10" s="16">
        <v>-15452</v>
      </c>
      <c r="S10" s="16">
        <v>-14119</v>
      </c>
      <c r="T10" s="16">
        <v>-16269</v>
      </c>
      <c r="U10" s="16">
        <v>-13406</v>
      </c>
      <c r="V10" s="16">
        <v>-14964</v>
      </c>
      <c r="W10" s="16">
        <v>-13194</v>
      </c>
      <c r="X10" s="16">
        <v>-17689</v>
      </c>
      <c r="Y10" s="16">
        <v>-18539</v>
      </c>
      <c r="Z10" s="16">
        <v>-19779</v>
      </c>
      <c r="AA10" s="16">
        <v>-14484</v>
      </c>
      <c r="AB10" s="16">
        <v>-26380</v>
      </c>
      <c r="AC10" s="16">
        <v>-22223</v>
      </c>
      <c r="AD10" s="16">
        <v>52981</v>
      </c>
      <c r="AE10" s="16">
        <v>-79039</v>
      </c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</row>
    <row r="11" spans="1:48" s="57" customFormat="1" x14ac:dyDescent="0.25">
      <c r="A11" s="21" t="s">
        <v>148</v>
      </c>
      <c r="B11" s="16">
        <v>980</v>
      </c>
      <c r="C11" s="16">
        <v>-590</v>
      </c>
      <c r="D11" s="16">
        <v>-4850</v>
      </c>
      <c r="E11" s="16">
        <v>8227</v>
      </c>
      <c r="F11" s="16">
        <v>-1149</v>
      </c>
      <c r="G11" s="16">
        <v>173</v>
      </c>
      <c r="H11" s="15"/>
      <c r="I11" s="16">
        <v>-36</v>
      </c>
      <c r="J11" s="16">
        <v>6</v>
      </c>
      <c r="K11" s="16">
        <v>-422</v>
      </c>
      <c r="L11" s="16">
        <v>-138</v>
      </c>
      <c r="M11" s="16">
        <v>1</v>
      </c>
      <c r="N11" s="16">
        <v>-572</v>
      </c>
      <c r="O11" s="16">
        <v>-466</v>
      </c>
      <c r="P11" s="16">
        <v>-3813</v>
      </c>
      <c r="Q11" s="16">
        <v>-755</v>
      </c>
      <c r="R11" s="16">
        <v>3783</v>
      </c>
      <c r="S11" s="16">
        <v>728</v>
      </c>
      <c r="T11" s="16">
        <v>4471</v>
      </c>
      <c r="U11" s="16">
        <v>-44</v>
      </c>
      <c r="V11" s="16">
        <v>8</v>
      </c>
      <c r="W11" s="16">
        <v>-151</v>
      </c>
      <c r="X11" s="16">
        <v>-962</v>
      </c>
      <c r="Y11" s="16">
        <v>-62</v>
      </c>
      <c r="Z11" s="16">
        <v>-103</v>
      </c>
      <c r="AA11" s="16">
        <v>-208</v>
      </c>
      <c r="AB11" s="16">
        <v>546</v>
      </c>
      <c r="AC11" s="16">
        <v>-7</v>
      </c>
      <c r="AD11" s="16">
        <v>-8444</v>
      </c>
      <c r="AE11" s="16">
        <v>-3942</v>
      </c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</row>
    <row r="12" spans="1:48" s="68" customFormat="1" ht="15.75" thickBot="1" x14ac:dyDescent="0.3">
      <c r="A12" s="66" t="s">
        <v>149</v>
      </c>
      <c r="B12" s="16">
        <v>34009</v>
      </c>
      <c r="C12" s="16">
        <v>-17174</v>
      </c>
      <c r="D12" s="16">
        <v>27498</v>
      </c>
      <c r="E12" s="16">
        <v>61162</v>
      </c>
      <c r="F12" s="16">
        <v>35353</v>
      </c>
      <c r="G12" s="16">
        <v>-44996</v>
      </c>
      <c r="H12" s="67"/>
      <c r="I12" s="16">
        <v>-9664</v>
      </c>
      <c r="J12" s="16">
        <v>-4739</v>
      </c>
      <c r="K12" s="16">
        <v>1376</v>
      </c>
      <c r="L12" s="16">
        <v>-4147</v>
      </c>
      <c r="M12" s="16">
        <v>650</v>
      </c>
      <c r="N12" s="16">
        <v>13415</v>
      </c>
      <c r="O12" s="16">
        <v>-4440</v>
      </c>
      <c r="P12" s="16">
        <v>17873</v>
      </c>
      <c r="Q12" s="16">
        <v>3515</v>
      </c>
      <c r="R12" s="16">
        <v>8463</v>
      </c>
      <c r="S12" s="16">
        <v>22102</v>
      </c>
      <c r="T12" s="16">
        <v>27082</v>
      </c>
      <c r="U12" s="16">
        <v>4981</v>
      </c>
      <c r="V12" s="16">
        <v>9795</v>
      </c>
      <c r="W12" s="16">
        <v>6233</v>
      </c>
      <c r="X12" s="16">
        <v>14344</v>
      </c>
      <c r="Y12" s="16">
        <v>9798</v>
      </c>
      <c r="Z12" s="16">
        <v>-21543</v>
      </c>
      <c r="AA12" s="16">
        <v>-17554</v>
      </c>
      <c r="AB12" s="16">
        <v>-15697</v>
      </c>
      <c r="AC12" s="16">
        <v>-4084</v>
      </c>
      <c r="AD12" s="16">
        <v>-12604</v>
      </c>
      <c r="AE12" s="16">
        <v>6743</v>
      </c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</row>
    <row r="13" spans="1:48" s="71" customFormat="1" ht="15.75" thickBot="1" x14ac:dyDescent="0.3">
      <c r="A13" s="69" t="s">
        <v>9</v>
      </c>
      <c r="B13" s="23">
        <v>304117</v>
      </c>
      <c r="C13" s="23">
        <v>467697</v>
      </c>
      <c r="D13" s="23">
        <v>632658</v>
      </c>
      <c r="E13" s="23">
        <v>523035</v>
      </c>
      <c r="F13" s="23">
        <v>330619</v>
      </c>
      <c r="G13" s="23">
        <v>257046</v>
      </c>
      <c r="H13" s="70"/>
      <c r="I13" s="23">
        <v>104139</v>
      </c>
      <c r="J13" s="23">
        <v>109658</v>
      </c>
      <c r="K13" s="23">
        <v>143663</v>
      </c>
      <c r="L13" s="23">
        <v>110237</v>
      </c>
      <c r="M13" s="23">
        <v>138709</v>
      </c>
      <c r="N13" s="23">
        <v>170490</v>
      </c>
      <c r="O13" s="23">
        <v>152660</v>
      </c>
      <c r="P13" s="23">
        <v>170799</v>
      </c>
      <c r="Q13" s="23">
        <v>115799</v>
      </c>
      <c r="R13" s="23">
        <v>119103</v>
      </c>
      <c r="S13" s="23">
        <v>121251</v>
      </c>
      <c r="T13" s="23">
        <v>166882</v>
      </c>
      <c r="U13" s="23">
        <v>97289</v>
      </c>
      <c r="V13" s="23">
        <v>104692</v>
      </c>
      <c r="W13" s="23">
        <v>60792</v>
      </c>
      <c r="X13" s="23">
        <v>67846</v>
      </c>
      <c r="Y13" s="23">
        <v>78242</v>
      </c>
      <c r="Z13" s="23">
        <v>65839</v>
      </c>
      <c r="AA13" s="23">
        <v>60049</v>
      </c>
      <c r="AB13" s="23">
        <v>52916</v>
      </c>
      <c r="AC13" s="23">
        <v>67965</v>
      </c>
      <c r="AD13" s="23">
        <v>67758</v>
      </c>
      <c r="AE13" s="23">
        <v>64560</v>
      </c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</row>
    <row r="14" spans="1:48" s="57" customFormat="1" x14ac:dyDescent="0.25">
      <c r="A14" s="21" t="s">
        <v>150</v>
      </c>
      <c r="B14" s="16">
        <v>-4272</v>
      </c>
      <c r="C14" s="16">
        <v>-6771</v>
      </c>
      <c r="D14" s="16">
        <v>-7560</v>
      </c>
      <c r="E14" s="16">
        <v>-16322</v>
      </c>
      <c r="F14" s="16">
        <v>-7182</v>
      </c>
      <c r="G14" s="16">
        <v>-9500</v>
      </c>
      <c r="H14" s="15"/>
      <c r="I14" s="16">
        <v>-4384</v>
      </c>
      <c r="J14" s="16">
        <v>-697</v>
      </c>
      <c r="K14" s="16">
        <v>-3104</v>
      </c>
      <c r="L14" s="16">
        <v>1414</v>
      </c>
      <c r="M14" s="16">
        <v>-6106</v>
      </c>
      <c r="N14" s="16">
        <v>1331</v>
      </c>
      <c r="O14" s="16">
        <v>-4464</v>
      </c>
      <c r="P14" s="16">
        <v>1679</v>
      </c>
      <c r="Q14" s="16">
        <v>-6724</v>
      </c>
      <c r="R14" s="16">
        <v>-4987</v>
      </c>
      <c r="S14" s="16">
        <v>-885</v>
      </c>
      <c r="T14" s="16">
        <v>-3726</v>
      </c>
      <c r="U14" s="16">
        <v>-2385</v>
      </c>
      <c r="V14" s="16">
        <v>2344</v>
      </c>
      <c r="W14" s="16">
        <v>-3410</v>
      </c>
      <c r="X14" s="16">
        <v>-3731</v>
      </c>
      <c r="Y14" s="16">
        <v>-1995</v>
      </c>
      <c r="Z14" s="16">
        <v>-3981</v>
      </c>
      <c r="AA14" s="16">
        <v>-2150</v>
      </c>
      <c r="AB14" s="16">
        <v>-1374</v>
      </c>
      <c r="AC14" s="16">
        <v>-310</v>
      </c>
      <c r="AD14" s="16">
        <v>-929</v>
      </c>
      <c r="AE14" s="16">
        <v>-205</v>
      </c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</row>
    <row r="15" spans="1:48" s="57" customFormat="1" x14ac:dyDescent="0.25">
      <c r="A15" s="21" t="s">
        <v>151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5"/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</row>
    <row r="16" spans="1:48" s="57" customFormat="1" x14ac:dyDescent="0.25">
      <c r="A16" s="21" t="s">
        <v>152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5"/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</row>
    <row r="17" spans="1:48" s="68" customFormat="1" ht="26.25" thickBot="1" x14ac:dyDescent="0.3">
      <c r="A17" s="66" t="s">
        <v>13</v>
      </c>
      <c r="B17" s="16">
        <v>251</v>
      </c>
      <c r="C17" s="16">
        <v>163</v>
      </c>
      <c r="D17" s="16">
        <v>674</v>
      </c>
      <c r="E17" s="16">
        <v>225</v>
      </c>
      <c r="F17" s="16">
        <v>516</v>
      </c>
      <c r="G17" s="16">
        <v>1106</v>
      </c>
      <c r="H17" s="67"/>
      <c r="I17" s="16">
        <v>104</v>
      </c>
      <c r="J17" s="16">
        <v>78</v>
      </c>
      <c r="K17" s="16">
        <v>-107</v>
      </c>
      <c r="L17" s="16">
        <v>88</v>
      </c>
      <c r="M17" s="16">
        <v>383</v>
      </c>
      <c r="N17" s="16">
        <v>86</v>
      </c>
      <c r="O17" s="16">
        <v>-41</v>
      </c>
      <c r="P17" s="16">
        <v>246</v>
      </c>
      <c r="Q17" s="16">
        <v>-51</v>
      </c>
      <c r="R17" s="16">
        <v>225</v>
      </c>
      <c r="S17" s="16">
        <v>-12</v>
      </c>
      <c r="T17" s="16">
        <v>63</v>
      </c>
      <c r="U17" s="16">
        <v>-4</v>
      </c>
      <c r="V17" s="16">
        <v>17</v>
      </c>
      <c r="W17" s="16">
        <v>178</v>
      </c>
      <c r="X17" s="16">
        <v>325</v>
      </c>
      <c r="Y17" s="16">
        <v>322</v>
      </c>
      <c r="Z17" s="16">
        <v>441</v>
      </c>
      <c r="AA17" s="16">
        <v>204</v>
      </c>
      <c r="AB17" s="16">
        <v>139</v>
      </c>
      <c r="AC17" s="16">
        <v>321</v>
      </c>
      <c r="AD17" s="16">
        <v>-130</v>
      </c>
      <c r="AE17" s="16">
        <v>-115</v>
      </c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</row>
    <row r="18" spans="1:48" s="71" customFormat="1" ht="15.75" thickBot="1" x14ac:dyDescent="0.3">
      <c r="A18" s="69" t="s">
        <v>14</v>
      </c>
      <c r="B18" s="23">
        <v>300096</v>
      </c>
      <c r="C18" s="23">
        <v>461089</v>
      </c>
      <c r="D18" s="23">
        <v>625772</v>
      </c>
      <c r="E18" s="23">
        <v>506938</v>
      </c>
      <c r="F18" s="23">
        <v>323953</v>
      </c>
      <c r="G18" s="23">
        <v>248652</v>
      </c>
      <c r="H18" s="70"/>
      <c r="I18" s="23">
        <v>99859</v>
      </c>
      <c r="J18" s="23">
        <v>109039</v>
      </c>
      <c r="K18" s="23">
        <v>140452</v>
      </c>
      <c r="L18" s="23">
        <v>111739</v>
      </c>
      <c r="M18" s="23">
        <v>132986</v>
      </c>
      <c r="N18" s="23">
        <v>171907</v>
      </c>
      <c r="O18" s="23">
        <v>148155</v>
      </c>
      <c r="P18" s="23">
        <v>172724</v>
      </c>
      <c r="Q18" s="23">
        <v>109024</v>
      </c>
      <c r="R18" s="23">
        <v>114341</v>
      </c>
      <c r="S18" s="23">
        <v>120354</v>
      </c>
      <c r="T18" s="23">
        <v>163219</v>
      </c>
      <c r="U18" s="23">
        <v>94900</v>
      </c>
      <c r="V18" s="23">
        <v>107053</v>
      </c>
      <c r="W18" s="23">
        <v>57560</v>
      </c>
      <c r="X18" s="23">
        <v>64440</v>
      </c>
      <c r="Y18" s="23">
        <v>76569</v>
      </c>
      <c r="Z18" s="23">
        <v>62299</v>
      </c>
      <c r="AA18" s="23">
        <v>58103</v>
      </c>
      <c r="AB18" s="23">
        <v>51681</v>
      </c>
      <c r="AC18" s="23">
        <v>67976</v>
      </c>
      <c r="AD18" s="23">
        <v>66699</v>
      </c>
      <c r="AE18" s="23">
        <v>64240</v>
      </c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</row>
    <row r="19" spans="1:48" s="71" customFormat="1" ht="15.75" thickBot="1" x14ac:dyDescent="0.3">
      <c r="A19" s="72" t="s">
        <v>15</v>
      </c>
      <c r="B19" s="52"/>
      <c r="C19" s="52"/>
      <c r="D19" s="52"/>
      <c r="E19" s="52">
        <v>0</v>
      </c>
      <c r="F19" s="52">
        <v>0</v>
      </c>
      <c r="G19" s="52">
        <v>0</v>
      </c>
      <c r="H19" s="70"/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/>
      <c r="AB19" s="16">
        <v>0</v>
      </c>
      <c r="AC19" s="16">
        <v>0</v>
      </c>
      <c r="AD19" s="16">
        <v>0</v>
      </c>
      <c r="AE19" s="16">
        <v>0</v>
      </c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</row>
    <row r="20" spans="1:48" s="71" customFormat="1" ht="15.75" thickBot="1" x14ac:dyDescent="0.3">
      <c r="A20" s="69" t="s">
        <v>153</v>
      </c>
      <c r="B20" s="23">
        <v>0</v>
      </c>
      <c r="C20" s="23">
        <v>0</v>
      </c>
      <c r="D20" s="23"/>
      <c r="E20" s="23">
        <v>0</v>
      </c>
      <c r="F20" s="23" t="s">
        <v>18</v>
      </c>
      <c r="G20" s="23" t="s">
        <v>18</v>
      </c>
      <c r="H20" s="70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 t="s">
        <v>18</v>
      </c>
      <c r="V20" s="23" t="s">
        <v>18</v>
      </c>
      <c r="W20" s="23">
        <v>0</v>
      </c>
      <c r="X20" s="23">
        <v>0</v>
      </c>
      <c r="Y20" s="23" t="s">
        <v>18</v>
      </c>
      <c r="Z20" s="23"/>
      <c r="AA20" s="23"/>
      <c r="AB20" s="23"/>
      <c r="AC20" s="23" t="s">
        <v>18</v>
      </c>
      <c r="AD20" s="23"/>
      <c r="AE20" s="2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</row>
    <row r="21" spans="1:48" s="57" customFormat="1" x14ac:dyDescent="0.25">
      <c r="A21" s="21" t="s">
        <v>154</v>
      </c>
      <c r="B21" s="73"/>
      <c r="C21" s="73"/>
      <c r="D21" s="73"/>
      <c r="E21" s="73">
        <v>0</v>
      </c>
      <c r="F21" s="73">
        <v>0</v>
      </c>
      <c r="G21" s="73">
        <v>0</v>
      </c>
      <c r="H21" s="15"/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/>
      <c r="AA21" s="16"/>
      <c r="AB21" s="16"/>
      <c r="AC21" s="16">
        <v>0</v>
      </c>
      <c r="AD21" s="16"/>
      <c r="AE21" s="16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</row>
    <row r="22" spans="1:48" s="68" customFormat="1" ht="15.75" thickBot="1" x14ac:dyDescent="0.3">
      <c r="A22" s="74" t="s">
        <v>155</v>
      </c>
      <c r="B22" s="18"/>
      <c r="C22" s="18"/>
      <c r="D22" s="18"/>
      <c r="E22" s="18">
        <v>0</v>
      </c>
      <c r="F22" s="18" t="s">
        <v>18</v>
      </c>
      <c r="G22" s="18" t="s">
        <v>18</v>
      </c>
      <c r="H22" s="67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>
        <v>0</v>
      </c>
      <c r="X22" s="18">
        <v>0</v>
      </c>
      <c r="Y22" s="18" t="s">
        <v>18</v>
      </c>
      <c r="Z22" s="18"/>
      <c r="AA22" s="18"/>
      <c r="AB22" s="18"/>
      <c r="AC22" s="18" t="s">
        <v>18</v>
      </c>
      <c r="AD22" s="18"/>
      <c r="AE22" s="18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</row>
    <row r="23" spans="1:48" s="57" customFormat="1" x14ac:dyDescent="0.25">
      <c r="A23" s="21" t="s">
        <v>86</v>
      </c>
      <c r="B23" s="16">
        <v>152193</v>
      </c>
      <c r="C23" s="16">
        <v>157401</v>
      </c>
      <c r="D23" s="16">
        <v>166779</v>
      </c>
      <c r="E23" s="16">
        <v>181335</v>
      </c>
      <c r="F23" s="16">
        <v>209234</v>
      </c>
      <c r="G23" s="16">
        <v>221475</v>
      </c>
      <c r="H23" s="15"/>
      <c r="I23" s="16">
        <v>39901</v>
      </c>
      <c r="J23" s="16">
        <v>40298</v>
      </c>
      <c r="K23" s="16">
        <v>36911</v>
      </c>
      <c r="L23" s="16">
        <v>40291</v>
      </c>
      <c r="M23" s="16">
        <v>39312</v>
      </c>
      <c r="N23" s="16">
        <v>41551</v>
      </c>
      <c r="O23" s="16">
        <v>41979</v>
      </c>
      <c r="P23" s="16">
        <v>43937</v>
      </c>
      <c r="Q23" s="16">
        <v>44006</v>
      </c>
      <c r="R23" s="16">
        <v>44206</v>
      </c>
      <c r="S23" s="16">
        <v>46611</v>
      </c>
      <c r="T23" s="16">
        <v>46512</v>
      </c>
      <c r="U23" s="16">
        <v>47752</v>
      </c>
      <c r="V23" s="16">
        <v>48882</v>
      </c>
      <c r="W23" s="16">
        <v>52992</v>
      </c>
      <c r="X23" s="16">
        <v>59608</v>
      </c>
      <c r="Y23" s="16">
        <v>55276</v>
      </c>
      <c r="Z23" s="16">
        <v>54581</v>
      </c>
      <c r="AA23" s="16">
        <v>55658</v>
      </c>
      <c r="AB23" s="16">
        <v>55960</v>
      </c>
      <c r="AC23" s="16">
        <v>57445.692995999998</v>
      </c>
      <c r="AD23" s="16">
        <v>57436.307004000002</v>
      </c>
      <c r="AE23" s="16">
        <v>58397</v>
      </c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</row>
    <row r="24" spans="1:48" s="57" customFormat="1" x14ac:dyDescent="0.25">
      <c r="A24" s="21" t="s">
        <v>156</v>
      </c>
      <c r="B24" s="16">
        <v>456310</v>
      </c>
      <c r="C24" s="16">
        <v>625098</v>
      </c>
      <c r="D24" s="16">
        <v>799437</v>
      </c>
      <c r="E24" s="16">
        <v>704370</v>
      </c>
      <c r="F24" s="16">
        <v>539853</v>
      </c>
      <c r="G24" s="16">
        <v>478521</v>
      </c>
      <c r="H24" s="15"/>
      <c r="I24" s="16">
        <v>144040</v>
      </c>
      <c r="J24" s="16">
        <v>149956</v>
      </c>
      <c r="K24" s="16">
        <v>180574</v>
      </c>
      <c r="L24" s="16">
        <v>150528</v>
      </c>
      <c r="M24" s="16">
        <v>178021</v>
      </c>
      <c r="N24" s="16">
        <v>212041</v>
      </c>
      <c r="O24" s="16">
        <v>194639</v>
      </c>
      <c r="P24" s="16">
        <v>214736</v>
      </c>
      <c r="Q24" s="16">
        <v>159805</v>
      </c>
      <c r="R24" s="16">
        <v>163309</v>
      </c>
      <c r="S24" s="16">
        <v>167862</v>
      </c>
      <c r="T24" s="16">
        <v>213394</v>
      </c>
      <c r="U24" s="16">
        <v>145041</v>
      </c>
      <c r="V24" s="16">
        <v>153574</v>
      </c>
      <c r="W24" s="16">
        <v>113784</v>
      </c>
      <c r="X24" s="16">
        <v>127454</v>
      </c>
      <c r="Y24" s="16">
        <v>133518</v>
      </c>
      <c r="Z24" s="16">
        <v>120420</v>
      </c>
      <c r="AA24" s="16">
        <v>115707</v>
      </c>
      <c r="AB24" s="16">
        <v>108876</v>
      </c>
      <c r="AC24" s="16">
        <v>125411</v>
      </c>
      <c r="AD24" s="16">
        <v>125194</v>
      </c>
      <c r="AE24" s="16">
        <v>122957</v>
      </c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</row>
    <row r="25" spans="1:48" s="68" customFormat="1" ht="15.75" thickBot="1" x14ac:dyDescent="0.3">
      <c r="A25" s="75" t="s">
        <v>197</v>
      </c>
      <c r="B25" s="16">
        <v>428095</v>
      </c>
      <c r="C25" s="16">
        <v>651002</v>
      </c>
      <c r="D25" s="16">
        <v>793921</v>
      </c>
      <c r="E25" s="16">
        <v>690667</v>
      </c>
      <c r="F25" s="16">
        <v>536856.34432849998</v>
      </c>
      <c r="G25" s="16">
        <v>565165</v>
      </c>
      <c r="H25" s="67"/>
      <c r="I25" s="16">
        <v>155920</v>
      </c>
      <c r="J25" s="16">
        <v>155265</v>
      </c>
      <c r="K25" s="16">
        <v>182375</v>
      </c>
      <c r="L25" s="16">
        <v>157442</v>
      </c>
      <c r="M25" s="16">
        <v>180899</v>
      </c>
      <c r="N25" s="16">
        <v>206621</v>
      </c>
      <c r="O25" s="16">
        <v>198240</v>
      </c>
      <c r="P25" s="16">
        <v>208160</v>
      </c>
      <c r="Q25" s="16">
        <v>160992</v>
      </c>
      <c r="R25" s="16">
        <v>163908</v>
      </c>
      <c r="S25" s="16">
        <v>161009</v>
      </c>
      <c r="T25" s="16">
        <v>204758</v>
      </c>
      <c r="U25" s="16">
        <v>146906.65961999999</v>
      </c>
      <c r="V25" s="16">
        <v>154174</v>
      </c>
      <c r="W25" s="16">
        <v>114035.17378479999</v>
      </c>
      <c r="X25" s="16">
        <v>121740.5109237</v>
      </c>
      <c r="Y25" s="16">
        <v>132567.9733652999</v>
      </c>
      <c r="Z25" s="16">
        <v>158478.0266347001</v>
      </c>
      <c r="AA25" s="16">
        <v>152507.00000000003</v>
      </c>
      <c r="AB25" s="16">
        <v>121611.99999999997</v>
      </c>
      <c r="AC25" s="16">
        <v>123313</v>
      </c>
      <c r="AD25" s="16">
        <v>125833</v>
      </c>
      <c r="AE25" s="16">
        <v>125019</v>
      </c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</row>
    <row r="27" spans="1:48" x14ac:dyDescent="0.25">
      <c r="A27" s="91" t="s">
        <v>239</v>
      </c>
    </row>
    <row r="28" spans="1:48" s="59" customFormat="1" ht="11.25" x14ac:dyDescent="0.2">
      <c r="A28" s="59" t="s">
        <v>198</v>
      </c>
    </row>
    <row r="29" spans="1:48" s="59" customFormat="1" ht="11.25" x14ac:dyDescent="0.2"/>
  </sheetData>
  <pageMargins left="0.25" right="0.25" top="0.75" bottom="0.75" header="0.3" footer="0.3"/>
  <pageSetup paperSize="8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5CC194"/>
    <pageSetUpPr fitToPage="1"/>
  </sheetPr>
  <dimension ref="A1:AH29"/>
  <sheetViews>
    <sheetView zoomScale="77" zoomScaleNormal="77" workbookViewId="0">
      <pane xSplit="1" ySplit="3" topLeftCell="B4" activePane="bottomRight" state="frozen"/>
      <selection activeCell="S7" sqref="S7"/>
      <selection pane="topRight" activeCell="S7" sqref="S7"/>
      <selection pane="bottomLeft" activeCell="S7" sqref="S7"/>
      <selection pane="bottomRight" activeCell="G4" sqref="G4"/>
    </sheetView>
  </sheetViews>
  <sheetFormatPr defaultColWidth="9.140625" defaultRowHeight="15" x14ac:dyDescent="0.25"/>
  <cols>
    <col min="1" max="1" width="55.7109375" style="53" customWidth="1"/>
    <col min="2" max="7" width="11.140625" style="53" customWidth="1"/>
    <col min="8" max="13" width="10.7109375" style="53" customWidth="1"/>
    <col min="14" max="15" width="9.140625" style="53"/>
    <col min="16" max="20" width="11.7109375" style="53" customWidth="1"/>
    <col min="21" max="16384" width="9.140625" style="53"/>
  </cols>
  <sheetData>
    <row r="1" spans="1:34" ht="21" x14ac:dyDescent="0.35">
      <c r="A1" s="9" t="s">
        <v>168</v>
      </c>
      <c r="B1" s="9"/>
    </row>
    <row r="2" spans="1:34" x14ac:dyDescent="0.25">
      <c r="J2" s="86"/>
    </row>
    <row r="3" spans="1:34" s="61" customFormat="1" x14ac:dyDescent="0.25">
      <c r="A3" s="65" t="s">
        <v>0</v>
      </c>
      <c r="B3" s="60">
        <v>2014</v>
      </c>
      <c r="C3" s="60">
        <v>2015</v>
      </c>
      <c r="D3" s="60">
        <v>2016</v>
      </c>
      <c r="E3" s="60">
        <v>2017</v>
      </c>
      <c r="F3" s="60">
        <v>2018</v>
      </c>
      <c r="G3" s="60" t="s">
        <v>246</v>
      </c>
      <c r="I3" s="44" t="s">
        <v>76</v>
      </c>
      <c r="J3" s="44" t="s">
        <v>77</v>
      </c>
      <c r="K3" s="44" t="s">
        <v>78</v>
      </c>
      <c r="L3" s="44" t="s">
        <v>79</v>
      </c>
      <c r="M3" s="44" t="s">
        <v>182</v>
      </c>
      <c r="N3" s="44" t="s">
        <v>184</v>
      </c>
      <c r="O3" s="44" t="s">
        <v>186</v>
      </c>
      <c r="P3" s="44" t="s">
        <v>190</v>
      </c>
      <c r="Q3" s="44" t="s">
        <v>201</v>
      </c>
      <c r="R3" s="44" t="s">
        <v>206</v>
      </c>
      <c r="S3" s="44" t="s">
        <v>208</v>
      </c>
      <c r="T3" s="44" t="s">
        <v>210</v>
      </c>
      <c r="U3" s="44" t="s">
        <v>214</v>
      </c>
      <c r="V3" s="44" t="s">
        <v>215</v>
      </c>
      <c r="W3" s="44" t="s">
        <v>217</v>
      </c>
      <c r="X3" s="44" t="s">
        <v>219</v>
      </c>
      <c r="Y3" s="44" t="s">
        <v>240</v>
      </c>
      <c r="Z3" s="44" t="s">
        <v>241</v>
      </c>
      <c r="AA3" s="44" t="s">
        <v>242</v>
      </c>
      <c r="AB3" s="44" t="s">
        <v>243</v>
      </c>
      <c r="AC3" s="44" t="s">
        <v>244</v>
      </c>
      <c r="AD3" s="44" t="s">
        <v>236</v>
      </c>
      <c r="AE3" s="44" t="s">
        <v>237</v>
      </c>
      <c r="AG3" s="53"/>
      <c r="AH3" s="53"/>
    </row>
    <row r="4" spans="1:34" s="57" customFormat="1" x14ac:dyDescent="0.25">
      <c r="A4" s="21" t="s">
        <v>144</v>
      </c>
      <c r="B4" s="16">
        <v>784101</v>
      </c>
      <c r="C4" s="16">
        <v>766740</v>
      </c>
      <c r="D4" s="16">
        <v>761977</v>
      </c>
      <c r="E4" s="16">
        <v>869189</v>
      </c>
      <c r="F4" s="16">
        <v>885344</v>
      </c>
      <c r="G4" s="16">
        <v>552086</v>
      </c>
      <c r="H4" s="15"/>
      <c r="I4" s="16">
        <v>223988</v>
      </c>
      <c r="J4" s="16">
        <v>207931</v>
      </c>
      <c r="K4" s="16"/>
      <c r="L4" s="16">
        <v>181717</v>
      </c>
      <c r="M4" s="16">
        <v>183626</v>
      </c>
      <c r="N4" s="16">
        <v>200652</v>
      </c>
      <c r="O4" s="16">
        <v>173596</v>
      </c>
      <c r="P4" s="16">
        <v>204103</v>
      </c>
      <c r="Q4" s="16">
        <v>216283</v>
      </c>
      <c r="R4" s="16">
        <v>225412</v>
      </c>
      <c r="S4" s="16">
        <v>178580</v>
      </c>
      <c r="T4" s="16">
        <v>248914</v>
      </c>
      <c r="U4" s="16">
        <v>210070</v>
      </c>
      <c r="V4" s="16">
        <v>215264</v>
      </c>
      <c r="W4" s="16">
        <v>204051</v>
      </c>
      <c r="X4" s="16">
        <v>255959</v>
      </c>
      <c r="Y4" s="16">
        <v>158314</v>
      </c>
      <c r="Z4" s="16">
        <v>152927</v>
      </c>
      <c r="AA4" s="16">
        <v>100167</v>
      </c>
      <c r="AB4" s="16">
        <v>140678</v>
      </c>
      <c r="AC4" s="16">
        <v>195590</v>
      </c>
      <c r="AD4" s="16">
        <v>137567</v>
      </c>
      <c r="AE4" s="16">
        <v>118573</v>
      </c>
      <c r="AG4" s="53"/>
      <c r="AH4" s="53"/>
    </row>
    <row r="5" spans="1:34" s="68" customFormat="1" ht="15.75" thickBot="1" x14ac:dyDescent="0.3">
      <c r="A5" s="66" t="s">
        <v>145</v>
      </c>
      <c r="B5" s="16">
        <v>40</v>
      </c>
      <c r="C5" s="16">
        <v>3137</v>
      </c>
      <c r="D5" s="16">
        <v>4142</v>
      </c>
      <c r="E5" s="16">
        <v>2368</v>
      </c>
      <c r="F5" s="16">
        <v>355</v>
      </c>
      <c r="G5" s="16">
        <v>476</v>
      </c>
      <c r="H5" s="67"/>
      <c r="I5" s="16">
        <v>376</v>
      </c>
      <c r="J5" s="16">
        <v>942</v>
      </c>
      <c r="K5" s="16">
        <v>894</v>
      </c>
      <c r="L5" s="16">
        <v>925</v>
      </c>
      <c r="M5" s="16">
        <v>1437</v>
      </c>
      <c r="N5" s="16">
        <v>1360</v>
      </c>
      <c r="O5" s="16">
        <v>1273</v>
      </c>
      <c r="P5" s="16">
        <v>72</v>
      </c>
      <c r="Q5" s="16">
        <v>640</v>
      </c>
      <c r="R5" s="16">
        <v>563</v>
      </c>
      <c r="S5" s="16">
        <v>557</v>
      </c>
      <c r="T5" s="16">
        <v>608</v>
      </c>
      <c r="U5" s="16">
        <v>609</v>
      </c>
      <c r="V5" s="16">
        <v>837</v>
      </c>
      <c r="W5" s="16">
        <v>-1149</v>
      </c>
      <c r="X5" s="16">
        <v>58</v>
      </c>
      <c r="Y5" s="16">
        <v>111</v>
      </c>
      <c r="Z5" s="16">
        <v>69</v>
      </c>
      <c r="AA5" s="16">
        <v>55</v>
      </c>
      <c r="AB5" s="16">
        <v>241</v>
      </c>
      <c r="AC5" s="16">
        <v>212</v>
      </c>
      <c r="AD5" s="16">
        <v>604</v>
      </c>
      <c r="AE5" s="16">
        <v>858</v>
      </c>
      <c r="AG5" s="53"/>
      <c r="AH5" s="53"/>
    </row>
    <row r="6" spans="1:34" s="71" customFormat="1" ht="15.75" thickBot="1" x14ac:dyDescent="0.3">
      <c r="A6" s="69" t="s">
        <v>146</v>
      </c>
      <c r="B6" s="23">
        <v>784141</v>
      </c>
      <c r="C6" s="23">
        <v>769877</v>
      </c>
      <c r="D6" s="23">
        <v>766119</v>
      </c>
      <c r="E6" s="23">
        <v>871557</v>
      </c>
      <c r="F6" s="23">
        <v>885699</v>
      </c>
      <c r="G6" s="23">
        <v>552562</v>
      </c>
      <c r="H6" s="70"/>
      <c r="I6" s="23">
        <v>224364</v>
      </c>
      <c r="J6" s="23">
        <v>208873</v>
      </c>
      <c r="K6" s="23">
        <v>153998</v>
      </c>
      <c r="L6" s="23">
        <v>182642</v>
      </c>
      <c r="M6" s="23">
        <v>185063</v>
      </c>
      <c r="N6" s="23">
        <v>202012</v>
      </c>
      <c r="O6" s="23">
        <v>174869</v>
      </c>
      <c r="P6" s="23">
        <v>204175</v>
      </c>
      <c r="Q6" s="23">
        <v>216923</v>
      </c>
      <c r="R6" s="23">
        <v>225975</v>
      </c>
      <c r="S6" s="23">
        <v>179137</v>
      </c>
      <c r="T6" s="23">
        <v>249522</v>
      </c>
      <c r="U6" s="23">
        <v>210679</v>
      </c>
      <c r="V6" s="23">
        <v>216101</v>
      </c>
      <c r="W6" s="23">
        <v>202902</v>
      </c>
      <c r="X6" s="23">
        <v>256017</v>
      </c>
      <c r="Y6" s="23">
        <v>158425</v>
      </c>
      <c r="Z6" s="23">
        <v>152996</v>
      </c>
      <c r="AA6" s="23">
        <v>100222</v>
      </c>
      <c r="AB6" s="23">
        <v>140919</v>
      </c>
      <c r="AC6" s="23">
        <v>195802</v>
      </c>
      <c r="AD6" s="23">
        <v>138171</v>
      </c>
      <c r="AE6" s="23">
        <v>119431</v>
      </c>
      <c r="AG6" s="53"/>
      <c r="AH6" s="53"/>
    </row>
    <row r="7" spans="1:34" s="71" customFormat="1" ht="15.75" thickBot="1" x14ac:dyDescent="0.3">
      <c r="A7" s="72" t="s">
        <v>147</v>
      </c>
      <c r="B7" s="16">
        <v>-663875</v>
      </c>
      <c r="C7" s="16">
        <v>-635329</v>
      </c>
      <c r="D7" s="16">
        <v>-629231</v>
      </c>
      <c r="E7" s="16">
        <v>-718489</v>
      </c>
      <c r="F7" s="16">
        <v>-729278</v>
      </c>
      <c r="G7" s="16">
        <v>-409904</v>
      </c>
      <c r="H7" s="70"/>
      <c r="I7" s="16">
        <v>-182097</v>
      </c>
      <c r="J7" s="16">
        <v>-178311</v>
      </c>
      <c r="K7" s="16">
        <v>-129742</v>
      </c>
      <c r="L7" s="16">
        <v>-145179</v>
      </c>
      <c r="M7" s="16">
        <v>-149527</v>
      </c>
      <c r="N7" s="16">
        <v>-167717</v>
      </c>
      <c r="O7" s="16">
        <v>-151869</v>
      </c>
      <c r="P7" s="16">
        <v>-160118</v>
      </c>
      <c r="Q7" s="16">
        <v>-182370</v>
      </c>
      <c r="R7" s="16">
        <v>-190756</v>
      </c>
      <c r="S7" s="16">
        <v>-154766</v>
      </c>
      <c r="T7" s="16">
        <v>-190597</v>
      </c>
      <c r="U7" s="16">
        <v>-179015</v>
      </c>
      <c r="V7" s="16">
        <v>-177655</v>
      </c>
      <c r="W7" s="16">
        <v>-173345</v>
      </c>
      <c r="X7" s="16">
        <v>-199263</v>
      </c>
      <c r="Y7" s="16">
        <v>-116989</v>
      </c>
      <c r="Z7" s="16">
        <v>-114789</v>
      </c>
      <c r="AA7" s="16">
        <v>-83102</v>
      </c>
      <c r="AB7" s="16">
        <v>-95024</v>
      </c>
      <c r="AC7" s="16">
        <v>-152694</v>
      </c>
      <c r="AD7" s="16">
        <v>-118320</v>
      </c>
      <c r="AE7" s="16">
        <v>-100014</v>
      </c>
      <c r="AG7" s="53"/>
      <c r="AH7" s="53"/>
    </row>
    <row r="8" spans="1:34" s="68" customFormat="1" ht="15.75" thickBot="1" x14ac:dyDescent="0.3">
      <c r="A8" s="74" t="s">
        <v>4</v>
      </c>
      <c r="B8" s="23">
        <v>120266</v>
      </c>
      <c r="C8" s="23">
        <v>134548</v>
      </c>
      <c r="D8" s="23">
        <v>136888</v>
      </c>
      <c r="E8" s="23">
        <v>153068</v>
      </c>
      <c r="F8" s="23">
        <v>156421</v>
      </c>
      <c r="G8" s="23">
        <v>142658</v>
      </c>
      <c r="H8" s="70"/>
      <c r="I8" s="23">
        <v>42267</v>
      </c>
      <c r="J8" s="23">
        <v>30562</v>
      </c>
      <c r="K8" s="23">
        <v>24256</v>
      </c>
      <c r="L8" s="23">
        <v>37463</v>
      </c>
      <c r="M8" s="23">
        <v>35536</v>
      </c>
      <c r="N8" s="23">
        <v>34295</v>
      </c>
      <c r="O8" s="23">
        <v>23000</v>
      </c>
      <c r="P8" s="23">
        <v>44057</v>
      </c>
      <c r="Q8" s="23">
        <v>34553</v>
      </c>
      <c r="R8" s="23">
        <v>35219</v>
      </c>
      <c r="S8" s="23">
        <v>24371</v>
      </c>
      <c r="T8" s="23">
        <v>58925</v>
      </c>
      <c r="U8" s="23">
        <v>31664</v>
      </c>
      <c r="V8" s="23">
        <v>38446</v>
      </c>
      <c r="W8" s="23">
        <v>29557</v>
      </c>
      <c r="X8" s="23">
        <v>56754</v>
      </c>
      <c r="Y8" s="23">
        <v>41436</v>
      </c>
      <c r="Z8" s="23">
        <v>38207</v>
      </c>
      <c r="AA8" s="23">
        <v>17120</v>
      </c>
      <c r="AB8" s="23">
        <v>45895</v>
      </c>
      <c r="AC8" s="23">
        <v>43108</v>
      </c>
      <c r="AD8" s="23">
        <v>19851</v>
      </c>
      <c r="AE8" s="23">
        <v>19417</v>
      </c>
      <c r="AG8" s="53"/>
      <c r="AH8" s="53"/>
    </row>
    <row r="9" spans="1:34" s="57" customFormat="1" x14ac:dyDescent="0.25">
      <c r="A9" s="21" t="s">
        <v>6</v>
      </c>
      <c r="B9" s="16">
        <v>-46126</v>
      </c>
      <c r="C9" s="16">
        <v>-52535</v>
      </c>
      <c r="D9" s="16">
        <v>-52139</v>
      </c>
      <c r="E9" s="16">
        <v>-62046</v>
      </c>
      <c r="F9" s="16">
        <v>-79086</v>
      </c>
      <c r="G9" s="16">
        <v>-74748</v>
      </c>
      <c r="H9" s="15"/>
      <c r="I9" s="16">
        <v>-11837</v>
      </c>
      <c r="J9" s="16">
        <v>-16216</v>
      </c>
      <c r="K9" s="16">
        <v>-12223</v>
      </c>
      <c r="L9" s="16">
        <v>-12259</v>
      </c>
      <c r="M9" s="16">
        <v>-15005</v>
      </c>
      <c r="N9" s="16">
        <v>-16607</v>
      </c>
      <c r="O9" s="16">
        <v>-12864</v>
      </c>
      <c r="P9" s="16">
        <v>-7663</v>
      </c>
      <c r="Q9" s="16">
        <v>-15246</v>
      </c>
      <c r="R9" s="16">
        <v>-18009</v>
      </c>
      <c r="S9" s="16">
        <v>-12842</v>
      </c>
      <c r="T9" s="16">
        <v>-15949</v>
      </c>
      <c r="U9" s="16">
        <v>-15486</v>
      </c>
      <c r="V9" s="16">
        <v>-19738</v>
      </c>
      <c r="W9" s="16">
        <v>-17413</v>
      </c>
      <c r="X9" s="16">
        <v>-26449</v>
      </c>
      <c r="Y9" s="16">
        <v>-19633</v>
      </c>
      <c r="Z9" s="16">
        <v>-19857</v>
      </c>
      <c r="AA9" s="16">
        <v>-16679</v>
      </c>
      <c r="AB9" s="16">
        <v>-18579</v>
      </c>
      <c r="AC9" s="16">
        <v>-15361</v>
      </c>
      <c r="AD9" s="16">
        <v>-8694</v>
      </c>
      <c r="AE9" s="16">
        <v>-9755</v>
      </c>
      <c r="AG9" s="53"/>
      <c r="AH9" s="53"/>
    </row>
    <row r="10" spans="1:34" s="57" customFormat="1" x14ac:dyDescent="0.25">
      <c r="A10" s="21" t="s">
        <v>7</v>
      </c>
      <c r="B10" s="16">
        <v>-23021</v>
      </c>
      <c r="C10" s="16">
        <v>-21968</v>
      </c>
      <c r="D10" s="16">
        <v>-22082</v>
      </c>
      <c r="E10" s="16">
        <v>-19688</v>
      </c>
      <c r="F10" s="16">
        <v>-21776</v>
      </c>
      <c r="G10" s="16">
        <v>-30653</v>
      </c>
      <c r="H10" s="15"/>
      <c r="I10" s="16">
        <v>-4703</v>
      </c>
      <c r="J10" s="16">
        <v>-5100</v>
      </c>
      <c r="K10" s="16">
        <v>-5122</v>
      </c>
      <c r="L10" s="16">
        <v>-7043</v>
      </c>
      <c r="M10" s="16">
        <v>-4366</v>
      </c>
      <c r="N10" s="16">
        <v>-4245</v>
      </c>
      <c r="O10" s="16">
        <v>-4315</v>
      </c>
      <c r="P10" s="16">
        <v>-9156</v>
      </c>
      <c r="Q10" s="16">
        <v>-4803</v>
      </c>
      <c r="R10" s="16">
        <v>-3720</v>
      </c>
      <c r="S10" s="16">
        <v>-4737</v>
      </c>
      <c r="T10" s="16">
        <v>-6428</v>
      </c>
      <c r="U10" s="16">
        <v>-4957</v>
      </c>
      <c r="V10" s="16">
        <v>-7565</v>
      </c>
      <c r="W10" s="16">
        <v>-4350</v>
      </c>
      <c r="X10" s="16">
        <v>-4904</v>
      </c>
      <c r="Y10" s="16">
        <v>-6043</v>
      </c>
      <c r="Z10" s="16">
        <v>-9172</v>
      </c>
      <c r="AA10" s="16">
        <v>-6925</v>
      </c>
      <c r="AB10" s="16">
        <v>-8513</v>
      </c>
      <c r="AC10" s="16">
        <v>-10088</v>
      </c>
      <c r="AD10" s="16">
        <v>-7699</v>
      </c>
      <c r="AE10" s="16">
        <v>-6690</v>
      </c>
      <c r="AG10" s="53"/>
      <c r="AH10" s="53"/>
    </row>
    <row r="11" spans="1:34" s="57" customFormat="1" x14ac:dyDescent="0.25">
      <c r="A11" s="21" t="s">
        <v>148</v>
      </c>
      <c r="B11" s="16">
        <v>-9903</v>
      </c>
      <c r="C11" s="16">
        <v>2306</v>
      </c>
      <c r="D11" s="16">
        <v>-5125</v>
      </c>
      <c r="E11" s="16">
        <v>1823</v>
      </c>
      <c r="F11" s="16">
        <v>-1059</v>
      </c>
      <c r="G11" s="16">
        <v>61</v>
      </c>
      <c r="H11" s="15"/>
      <c r="I11" s="16">
        <v>684</v>
      </c>
      <c r="J11" s="16">
        <v>1201</v>
      </c>
      <c r="K11" s="16">
        <v>702</v>
      </c>
      <c r="L11" s="16">
        <v>-281</v>
      </c>
      <c r="M11" s="16">
        <v>-3231</v>
      </c>
      <c r="N11" s="16">
        <v>148</v>
      </c>
      <c r="O11" s="16">
        <v>1052</v>
      </c>
      <c r="P11" s="16">
        <v>-3094</v>
      </c>
      <c r="Q11" s="16">
        <v>448</v>
      </c>
      <c r="R11" s="16">
        <v>860</v>
      </c>
      <c r="S11" s="16">
        <v>-152</v>
      </c>
      <c r="T11" s="16">
        <v>667</v>
      </c>
      <c r="U11" s="16">
        <v>-12</v>
      </c>
      <c r="V11" s="16">
        <v>734</v>
      </c>
      <c r="W11" s="16">
        <v>-1</v>
      </c>
      <c r="X11" s="16">
        <v>-1780</v>
      </c>
      <c r="Y11" s="16">
        <v>618</v>
      </c>
      <c r="Z11" s="16">
        <v>-87</v>
      </c>
      <c r="AA11" s="16">
        <v>-135</v>
      </c>
      <c r="AB11" s="16">
        <v>-335</v>
      </c>
      <c r="AC11" s="16">
        <v>-281</v>
      </c>
      <c r="AD11" s="16">
        <v>8</v>
      </c>
      <c r="AE11" s="16">
        <v>-37</v>
      </c>
      <c r="AG11" s="53"/>
      <c r="AH11" s="53"/>
    </row>
    <row r="12" spans="1:34" s="68" customFormat="1" ht="15.75" thickBot="1" x14ac:dyDescent="0.3">
      <c r="A12" s="66" t="s">
        <v>149</v>
      </c>
      <c r="B12" s="16">
        <v>-5569</v>
      </c>
      <c r="C12" s="16">
        <v>-11242</v>
      </c>
      <c r="D12" s="16">
        <v>-9379</v>
      </c>
      <c r="E12" s="16">
        <v>-6283</v>
      </c>
      <c r="F12" s="16">
        <v>-12080</v>
      </c>
      <c r="G12" s="16">
        <v>-13299</v>
      </c>
      <c r="H12" s="67"/>
      <c r="I12" s="16">
        <v>-1927</v>
      </c>
      <c r="J12" s="16">
        <v>-651</v>
      </c>
      <c r="K12" s="16">
        <v>-6302</v>
      </c>
      <c r="L12" s="16">
        <v>-2362</v>
      </c>
      <c r="M12" s="16">
        <v>-804</v>
      </c>
      <c r="N12" s="16">
        <v>-2226</v>
      </c>
      <c r="O12" s="16">
        <v>-3400</v>
      </c>
      <c r="P12" s="16">
        <v>-2949</v>
      </c>
      <c r="Q12" s="16">
        <v>-1332</v>
      </c>
      <c r="R12" s="16">
        <v>-1800</v>
      </c>
      <c r="S12" s="16">
        <v>-2822</v>
      </c>
      <c r="T12" s="16">
        <v>-329</v>
      </c>
      <c r="U12" s="16">
        <v>-2059</v>
      </c>
      <c r="V12" s="16">
        <v>-3431</v>
      </c>
      <c r="W12" s="16">
        <v>-3194</v>
      </c>
      <c r="X12" s="16">
        <v>-3396</v>
      </c>
      <c r="Y12" s="16">
        <v>-3384</v>
      </c>
      <c r="Z12" s="16">
        <v>-2418</v>
      </c>
      <c r="AA12" s="16">
        <v>-4572</v>
      </c>
      <c r="AB12" s="16">
        <v>-2925</v>
      </c>
      <c r="AC12" s="16">
        <v>-3998</v>
      </c>
      <c r="AD12" s="16">
        <v>-1195</v>
      </c>
      <c r="AE12" s="16">
        <v>-1965</v>
      </c>
      <c r="AG12" s="53"/>
      <c r="AH12" s="53"/>
    </row>
    <row r="13" spans="1:34" s="71" customFormat="1" ht="15.75" thickBot="1" x14ac:dyDescent="0.3">
      <c r="A13" s="69" t="s">
        <v>9</v>
      </c>
      <c r="B13" s="23">
        <v>35647</v>
      </c>
      <c r="C13" s="23">
        <v>51109</v>
      </c>
      <c r="D13" s="23">
        <v>48163</v>
      </c>
      <c r="E13" s="23">
        <v>66874</v>
      </c>
      <c r="F13" s="23">
        <v>42420</v>
      </c>
      <c r="G13" s="23">
        <v>24019</v>
      </c>
      <c r="H13" s="70"/>
      <c r="I13" s="23">
        <v>24484</v>
      </c>
      <c r="J13" s="23">
        <v>9796</v>
      </c>
      <c r="K13" s="23">
        <v>1311</v>
      </c>
      <c r="L13" s="23">
        <v>15518</v>
      </c>
      <c r="M13" s="23">
        <v>12130</v>
      </c>
      <c r="N13" s="23">
        <v>11365</v>
      </c>
      <c r="O13" s="23">
        <v>3473</v>
      </c>
      <c r="P13" s="23">
        <v>21195</v>
      </c>
      <c r="Q13" s="23">
        <v>13620</v>
      </c>
      <c r="R13" s="23">
        <v>12550</v>
      </c>
      <c r="S13" s="23">
        <v>3818</v>
      </c>
      <c r="T13" s="23">
        <v>36886</v>
      </c>
      <c r="U13" s="23">
        <v>9150</v>
      </c>
      <c r="V13" s="23">
        <v>8446</v>
      </c>
      <c r="W13" s="23">
        <v>4599</v>
      </c>
      <c r="X13" s="23">
        <v>20225</v>
      </c>
      <c r="Y13" s="23">
        <v>12994</v>
      </c>
      <c r="Z13" s="23">
        <v>6673</v>
      </c>
      <c r="AA13" s="23">
        <v>-11191</v>
      </c>
      <c r="AB13" s="23">
        <v>15543</v>
      </c>
      <c r="AC13" s="23">
        <v>13380</v>
      </c>
      <c r="AD13" s="23">
        <v>2271</v>
      </c>
      <c r="AE13" s="23">
        <v>970</v>
      </c>
      <c r="AG13" s="53"/>
      <c r="AH13" s="53"/>
    </row>
    <row r="14" spans="1:34" s="57" customFormat="1" x14ac:dyDescent="0.25">
      <c r="A14" s="21" t="s">
        <v>150</v>
      </c>
      <c r="B14" s="16">
        <v>-4066</v>
      </c>
      <c r="C14" s="16">
        <v>-10129</v>
      </c>
      <c r="D14" s="16">
        <v>-16501</v>
      </c>
      <c r="E14" s="16">
        <v>-11621</v>
      </c>
      <c r="F14" s="16">
        <v>-18810</v>
      </c>
      <c r="G14" s="16">
        <v>1747</v>
      </c>
      <c r="H14" s="15"/>
      <c r="I14" s="16">
        <v>-3468</v>
      </c>
      <c r="J14" s="16">
        <v>1327</v>
      </c>
      <c r="K14" s="16">
        <v>-5800</v>
      </c>
      <c r="L14" s="16">
        <v>-2188</v>
      </c>
      <c r="M14" s="16">
        <v>-5738</v>
      </c>
      <c r="N14" s="16">
        <v>-3750</v>
      </c>
      <c r="O14" s="16">
        <v>-2158</v>
      </c>
      <c r="P14" s="16">
        <v>-4855</v>
      </c>
      <c r="Q14" s="16">
        <v>-2741</v>
      </c>
      <c r="R14" s="16">
        <v>-1327</v>
      </c>
      <c r="S14" s="16">
        <v>-4579</v>
      </c>
      <c r="T14" s="16">
        <v>-2974</v>
      </c>
      <c r="U14" s="16">
        <v>-3449</v>
      </c>
      <c r="V14" s="16">
        <v>-8541</v>
      </c>
      <c r="W14" s="16">
        <v>-2265</v>
      </c>
      <c r="X14" s="16">
        <v>-4555</v>
      </c>
      <c r="Y14" s="16">
        <v>-33</v>
      </c>
      <c r="Z14" s="16">
        <v>198</v>
      </c>
      <c r="AA14" s="16">
        <v>-1680</v>
      </c>
      <c r="AB14" s="16">
        <v>3262</v>
      </c>
      <c r="AC14" s="16">
        <v>-2364</v>
      </c>
      <c r="AD14" s="16">
        <v>468</v>
      </c>
      <c r="AE14" s="16">
        <v>-409</v>
      </c>
      <c r="AG14" s="53"/>
      <c r="AH14" s="53"/>
    </row>
    <row r="15" spans="1:34" s="57" customFormat="1" x14ac:dyDescent="0.25">
      <c r="A15" s="21" t="s">
        <v>151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5"/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G15" s="53"/>
      <c r="AH15" s="53"/>
    </row>
    <row r="16" spans="1:34" s="57" customFormat="1" x14ac:dyDescent="0.25">
      <c r="A16" s="21" t="s">
        <v>152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5"/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G16" s="53"/>
      <c r="AH16" s="53"/>
    </row>
    <row r="17" spans="1:34" s="68" customFormat="1" ht="26.25" thickBot="1" x14ac:dyDescent="0.3">
      <c r="A17" s="66" t="s">
        <v>13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67"/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G17" s="53"/>
      <c r="AH17" s="53"/>
    </row>
    <row r="18" spans="1:34" s="71" customFormat="1" ht="15.75" thickBot="1" x14ac:dyDescent="0.3">
      <c r="A18" s="69" t="s">
        <v>14</v>
      </c>
      <c r="B18" s="23">
        <v>31581</v>
      </c>
      <c r="C18" s="23">
        <v>40980</v>
      </c>
      <c r="D18" s="23">
        <v>31662</v>
      </c>
      <c r="E18" s="23">
        <v>55253</v>
      </c>
      <c r="F18" s="23">
        <v>23610</v>
      </c>
      <c r="G18" s="23">
        <v>25766</v>
      </c>
      <c r="H18" s="70"/>
      <c r="I18" s="23">
        <v>21016</v>
      </c>
      <c r="J18" s="23">
        <v>11123</v>
      </c>
      <c r="K18" s="23">
        <v>-4489</v>
      </c>
      <c r="L18" s="23">
        <v>13330</v>
      </c>
      <c r="M18" s="23">
        <v>6392</v>
      </c>
      <c r="N18" s="23">
        <v>7615</v>
      </c>
      <c r="O18" s="23">
        <v>1315</v>
      </c>
      <c r="P18" s="23">
        <v>16340</v>
      </c>
      <c r="Q18" s="23">
        <v>10879</v>
      </c>
      <c r="R18" s="23">
        <v>11223</v>
      </c>
      <c r="S18" s="23">
        <v>-761</v>
      </c>
      <c r="T18" s="23">
        <v>33912</v>
      </c>
      <c r="U18" s="23">
        <v>5701</v>
      </c>
      <c r="V18" s="23">
        <v>-95</v>
      </c>
      <c r="W18" s="23">
        <v>2334</v>
      </c>
      <c r="X18" s="23">
        <v>15670</v>
      </c>
      <c r="Y18" s="23">
        <v>12961</v>
      </c>
      <c r="Z18" s="23">
        <v>6871</v>
      </c>
      <c r="AA18" s="23">
        <v>-12871</v>
      </c>
      <c r="AB18" s="23">
        <v>18805</v>
      </c>
      <c r="AC18" s="23">
        <v>11016</v>
      </c>
      <c r="AD18" s="23">
        <v>2739</v>
      </c>
      <c r="AE18" s="23">
        <v>561</v>
      </c>
      <c r="AG18" s="53"/>
      <c r="AH18" s="53"/>
    </row>
    <row r="19" spans="1:34" s="71" customFormat="1" ht="15.75" thickBot="1" x14ac:dyDescent="0.3">
      <c r="A19" s="72" t="s">
        <v>15</v>
      </c>
      <c r="B19" s="16"/>
      <c r="C19" s="16"/>
      <c r="D19" s="52"/>
      <c r="E19" s="52"/>
      <c r="F19" s="52">
        <v>0</v>
      </c>
      <c r="G19" s="52"/>
      <c r="H19" s="70"/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/>
      <c r="AC19" s="16"/>
      <c r="AD19" s="16">
        <v>0</v>
      </c>
      <c r="AE19" s="16"/>
      <c r="AG19" s="53"/>
      <c r="AH19" s="53"/>
    </row>
    <row r="20" spans="1:34" s="71" customFormat="1" ht="15.75" thickBot="1" x14ac:dyDescent="0.3">
      <c r="A20" s="69" t="s">
        <v>153</v>
      </c>
      <c r="B20" s="23">
        <v>0</v>
      </c>
      <c r="C20" s="23">
        <v>0</v>
      </c>
      <c r="D20" s="23">
        <v>0</v>
      </c>
      <c r="E20" s="23">
        <v>0</v>
      </c>
      <c r="F20" s="23" t="s">
        <v>18</v>
      </c>
      <c r="G20" s="23"/>
      <c r="H20" s="70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 t="s">
        <v>18</v>
      </c>
      <c r="V20" s="23" t="s">
        <v>18</v>
      </c>
      <c r="W20" s="23">
        <v>0</v>
      </c>
      <c r="X20" s="23">
        <v>0</v>
      </c>
      <c r="Y20" s="23" t="s">
        <v>18</v>
      </c>
      <c r="Z20" s="23"/>
      <c r="AA20" s="23"/>
      <c r="AB20" s="23"/>
      <c r="AC20" s="23"/>
      <c r="AD20" s="23"/>
      <c r="AE20" s="23"/>
      <c r="AG20" s="53"/>
      <c r="AH20" s="53"/>
    </row>
    <row r="21" spans="1:34" s="57" customFormat="1" x14ac:dyDescent="0.25">
      <c r="A21" s="21" t="s">
        <v>154</v>
      </c>
      <c r="B21" s="16"/>
      <c r="C21" s="16"/>
      <c r="D21" s="73"/>
      <c r="E21" s="73"/>
      <c r="F21" s="73">
        <v>0</v>
      </c>
      <c r="G21" s="73"/>
      <c r="H21" s="15"/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/>
      <c r="AA21" s="16"/>
      <c r="AB21" s="16"/>
      <c r="AC21" s="16"/>
      <c r="AD21" s="16"/>
      <c r="AE21" s="16"/>
      <c r="AG21" s="53"/>
      <c r="AH21" s="53"/>
    </row>
    <row r="22" spans="1:34" s="68" customFormat="1" ht="15.75" thickBot="1" x14ac:dyDescent="0.3">
      <c r="A22" s="74" t="s">
        <v>155</v>
      </c>
      <c r="B22" s="18"/>
      <c r="C22" s="18"/>
      <c r="D22" s="18"/>
      <c r="E22" s="18"/>
      <c r="F22" s="18" t="s">
        <v>18</v>
      </c>
      <c r="G22" s="18"/>
      <c r="H22" s="67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 t="s">
        <v>18</v>
      </c>
      <c r="V22" s="18" t="s">
        <v>18</v>
      </c>
      <c r="W22" s="18">
        <v>0</v>
      </c>
      <c r="X22" s="18">
        <v>0</v>
      </c>
      <c r="Y22" s="18" t="s">
        <v>18</v>
      </c>
      <c r="Z22" s="18"/>
      <c r="AA22" s="18"/>
      <c r="AB22" s="18"/>
      <c r="AC22" s="18"/>
      <c r="AD22" s="18"/>
      <c r="AE22" s="18"/>
      <c r="AG22" s="53"/>
      <c r="AH22" s="53"/>
    </row>
    <row r="23" spans="1:34" s="57" customFormat="1" x14ac:dyDescent="0.25">
      <c r="A23" s="21" t="s">
        <v>86</v>
      </c>
      <c r="B23" s="16">
        <v>30889</v>
      </c>
      <c r="C23" s="16">
        <v>34992</v>
      </c>
      <c r="D23" s="16">
        <v>29669</v>
      </c>
      <c r="E23" s="16">
        <v>29894</v>
      </c>
      <c r="F23" s="16">
        <v>33961</v>
      </c>
      <c r="G23" s="16">
        <v>31041</v>
      </c>
      <c r="H23" s="15"/>
      <c r="I23" s="16">
        <v>8739</v>
      </c>
      <c r="J23" s="16">
        <v>8609</v>
      </c>
      <c r="K23" s="16">
        <v>8670</v>
      </c>
      <c r="L23" s="16">
        <v>8974</v>
      </c>
      <c r="M23" s="16">
        <v>7732</v>
      </c>
      <c r="N23" s="16">
        <v>7658</v>
      </c>
      <c r="O23" s="16">
        <v>7220</v>
      </c>
      <c r="P23" s="16">
        <v>7059</v>
      </c>
      <c r="Q23" s="16">
        <v>7515</v>
      </c>
      <c r="R23" s="16">
        <v>7551</v>
      </c>
      <c r="S23" s="16">
        <v>7409</v>
      </c>
      <c r="T23" s="16">
        <v>7419</v>
      </c>
      <c r="U23" s="16">
        <v>7137</v>
      </c>
      <c r="V23" s="16">
        <v>7176</v>
      </c>
      <c r="W23" s="16">
        <v>8863</v>
      </c>
      <c r="X23" s="16">
        <v>10785</v>
      </c>
      <c r="Y23" s="16">
        <v>7670</v>
      </c>
      <c r="Z23" s="16">
        <v>7536</v>
      </c>
      <c r="AA23" s="16">
        <v>7594</v>
      </c>
      <c r="AB23" s="16">
        <v>8241</v>
      </c>
      <c r="AC23" s="16">
        <v>8351</v>
      </c>
      <c r="AD23" s="16">
        <v>8312</v>
      </c>
      <c r="AE23" s="16">
        <v>8052</v>
      </c>
      <c r="AG23" s="53"/>
      <c r="AH23" s="53"/>
    </row>
    <row r="24" spans="1:34" s="57" customFormat="1" x14ac:dyDescent="0.25">
      <c r="A24" s="21" t="s">
        <v>156</v>
      </c>
      <c r="B24" s="16">
        <v>66536</v>
      </c>
      <c r="C24" s="16">
        <v>86101</v>
      </c>
      <c r="D24" s="16">
        <v>77832</v>
      </c>
      <c r="E24" s="16">
        <v>96768</v>
      </c>
      <c r="F24" s="16">
        <v>76381</v>
      </c>
      <c r="G24" s="16">
        <v>55060</v>
      </c>
      <c r="H24" s="15"/>
      <c r="I24" s="16">
        <v>33223</v>
      </c>
      <c r="J24" s="16">
        <v>18405</v>
      </c>
      <c r="K24" s="16">
        <v>9981</v>
      </c>
      <c r="L24" s="16">
        <v>24492</v>
      </c>
      <c r="M24" s="16">
        <v>19862</v>
      </c>
      <c r="N24" s="16">
        <v>19023</v>
      </c>
      <c r="O24" s="16">
        <v>10693</v>
      </c>
      <c r="P24" s="16">
        <v>28254</v>
      </c>
      <c r="Q24" s="16">
        <v>21135</v>
      </c>
      <c r="R24" s="16">
        <v>20101</v>
      </c>
      <c r="S24" s="16">
        <v>11227</v>
      </c>
      <c r="T24" s="16">
        <v>44305</v>
      </c>
      <c r="U24" s="16">
        <v>16287</v>
      </c>
      <c r="V24" s="16">
        <v>15622</v>
      </c>
      <c r="W24" s="16">
        <v>13462</v>
      </c>
      <c r="X24" s="16">
        <v>31010</v>
      </c>
      <c r="Y24" s="16">
        <v>20664</v>
      </c>
      <c r="Z24" s="16">
        <v>14209</v>
      </c>
      <c r="AA24" s="16">
        <v>-3597</v>
      </c>
      <c r="AB24" s="16">
        <v>23784</v>
      </c>
      <c r="AC24" s="16">
        <v>21731</v>
      </c>
      <c r="AD24" s="16">
        <v>10583</v>
      </c>
      <c r="AE24" s="16">
        <v>9022</v>
      </c>
      <c r="AG24" s="53"/>
      <c r="AH24" s="53"/>
    </row>
    <row r="25" spans="1:34" s="68" customFormat="1" ht="15.75" thickBot="1" x14ac:dyDescent="0.3">
      <c r="A25" s="75" t="s">
        <v>197</v>
      </c>
      <c r="B25" s="16">
        <v>67126</v>
      </c>
      <c r="C25" s="16">
        <v>85751</v>
      </c>
      <c r="D25" s="16">
        <v>79543</v>
      </c>
      <c r="E25" s="16">
        <v>96517</v>
      </c>
      <c r="F25" s="16">
        <v>75982.826800000592</v>
      </c>
      <c r="G25" s="16">
        <v>55480</v>
      </c>
      <c r="H25" s="67"/>
      <c r="I25" s="16">
        <v>33235</v>
      </c>
      <c r="J25" s="16">
        <v>17799</v>
      </c>
      <c r="K25" s="16">
        <v>10257</v>
      </c>
      <c r="L25" s="16">
        <v>24460</v>
      </c>
      <c r="M25" s="16">
        <v>19753</v>
      </c>
      <c r="N25" s="16">
        <v>18748</v>
      </c>
      <c r="O25" s="16">
        <v>10544</v>
      </c>
      <c r="P25" s="16">
        <v>30498</v>
      </c>
      <c r="Q25" s="16">
        <v>21206</v>
      </c>
      <c r="R25" s="16">
        <v>20163</v>
      </c>
      <c r="S25" s="16">
        <v>10907</v>
      </c>
      <c r="T25" s="16">
        <v>44241</v>
      </c>
      <c r="U25" s="16">
        <v>16307.000000000009</v>
      </c>
      <c r="V25" s="16">
        <v>15558</v>
      </c>
      <c r="W25" s="16">
        <v>13689.317000000498</v>
      </c>
      <c r="X25" s="16">
        <v>30428.509800000087</v>
      </c>
      <c r="Y25" s="16">
        <v>20601</v>
      </c>
      <c r="Z25" s="16">
        <v>14072</v>
      </c>
      <c r="AA25" s="16">
        <v>-2797</v>
      </c>
      <c r="AB25" s="16">
        <v>23604</v>
      </c>
      <c r="AC25" s="16">
        <v>21508</v>
      </c>
      <c r="AD25" s="16">
        <v>8816</v>
      </c>
      <c r="AE25" s="16">
        <v>9748</v>
      </c>
      <c r="AG25" s="53"/>
      <c r="AH25" s="53"/>
    </row>
    <row r="28" spans="1:34" s="59" customFormat="1" ht="11.25" x14ac:dyDescent="0.2">
      <c r="A28" s="91" t="s">
        <v>239</v>
      </c>
    </row>
    <row r="29" spans="1:34" s="59" customFormat="1" ht="11.25" x14ac:dyDescent="0.2">
      <c r="A29" s="93" t="s">
        <v>198</v>
      </c>
    </row>
  </sheetData>
  <pageMargins left="0.25" right="0.25" top="0.75" bottom="0.75" header="0.3" footer="0.3"/>
  <pageSetup paperSize="8"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5CC194"/>
    <pageSetUpPr fitToPage="1"/>
  </sheetPr>
  <dimension ref="A1:AH29"/>
  <sheetViews>
    <sheetView zoomScale="64" zoomScaleNormal="64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36" sqref="B36"/>
    </sheetView>
  </sheetViews>
  <sheetFormatPr defaultColWidth="9.140625" defaultRowHeight="15" x14ac:dyDescent="0.25"/>
  <cols>
    <col min="1" max="1" width="57" style="53" customWidth="1"/>
    <col min="2" max="7" width="11.5703125" style="53" customWidth="1"/>
    <col min="8" max="13" width="10.7109375" style="53" customWidth="1"/>
    <col min="14" max="15" width="9.140625" style="53"/>
    <col min="16" max="20" width="11.7109375" style="53" customWidth="1"/>
    <col min="21" max="16384" width="9.140625" style="53"/>
  </cols>
  <sheetData>
    <row r="1" spans="1:34" ht="21" x14ac:dyDescent="0.35">
      <c r="A1" s="9" t="s">
        <v>169</v>
      </c>
      <c r="B1" s="9"/>
    </row>
    <row r="2" spans="1:34" x14ac:dyDescent="0.25">
      <c r="J2" s="86"/>
      <c r="Y2" s="86"/>
      <c r="Z2" s="86"/>
      <c r="AA2" s="86"/>
      <c r="AB2" s="86"/>
      <c r="AC2" s="86"/>
      <c r="AD2" s="86"/>
      <c r="AE2" s="86"/>
    </row>
    <row r="3" spans="1:34" s="61" customFormat="1" x14ac:dyDescent="0.25">
      <c r="A3" s="65" t="s">
        <v>0</v>
      </c>
      <c r="B3" s="60" t="s">
        <v>27</v>
      </c>
      <c r="C3" s="60" t="s">
        <v>192</v>
      </c>
      <c r="D3" s="60">
        <v>2016</v>
      </c>
      <c r="E3" s="60">
        <v>2017</v>
      </c>
      <c r="F3" s="60">
        <v>2018</v>
      </c>
      <c r="G3" s="60">
        <v>2019</v>
      </c>
      <c r="I3" s="44" t="s">
        <v>205</v>
      </c>
      <c r="J3" s="44" t="s">
        <v>193</v>
      </c>
      <c r="K3" s="44" t="s">
        <v>194</v>
      </c>
      <c r="L3" s="44" t="s">
        <v>195</v>
      </c>
      <c r="M3" s="44" t="s">
        <v>182</v>
      </c>
      <c r="N3" s="44" t="s">
        <v>184</v>
      </c>
      <c r="O3" s="44" t="s">
        <v>186</v>
      </c>
      <c r="P3" s="44" t="s">
        <v>190</v>
      </c>
      <c r="Q3" s="44" t="s">
        <v>201</v>
      </c>
      <c r="R3" s="44" t="s">
        <v>206</v>
      </c>
      <c r="S3" s="44" t="s">
        <v>208</v>
      </c>
      <c r="T3" s="44" t="s">
        <v>210</v>
      </c>
      <c r="U3" s="44" t="s">
        <v>214</v>
      </c>
      <c r="V3" s="44" t="s">
        <v>215</v>
      </c>
      <c r="W3" s="44" t="s">
        <v>217</v>
      </c>
      <c r="X3" s="44" t="s">
        <v>219</v>
      </c>
      <c r="Y3" s="44" t="s">
        <v>222</v>
      </c>
      <c r="Z3" s="44" t="s">
        <v>229</v>
      </c>
      <c r="AA3" s="44" t="s">
        <v>230</v>
      </c>
      <c r="AB3" s="44" t="s">
        <v>232</v>
      </c>
      <c r="AC3" s="44" t="s">
        <v>233</v>
      </c>
      <c r="AD3" s="44" t="s">
        <v>236</v>
      </c>
      <c r="AE3" s="44" t="s">
        <v>237</v>
      </c>
      <c r="AG3" s="53"/>
      <c r="AH3" s="53"/>
    </row>
    <row r="4" spans="1:34" s="57" customFormat="1" x14ac:dyDescent="0.25">
      <c r="A4" s="76" t="s">
        <v>144</v>
      </c>
      <c r="B4" s="16">
        <v>350557</v>
      </c>
      <c r="C4" s="16">
        <v>174998</v>
      </c>
      <c r="D4" s="16">
        <v>190164</v>
      </c>
      <c r="E4" s="16">
        <v>229336</v>
      </c>
      <c r="F4" s="16">
        <v>248887</v>
      </c>
      <c r="G4" s="16">
        <v>245199</v>
      </c>
      <c r="H4" s="77"/>
      <c r="I4" s="16">
        <v>36713</v>
      </c>
      <c r="J4" s="16">
        <v>49657</v>
      </c>
      <c r="K4" s="16">
        <v>51103</v>
      </c>
      <c r="L4" s="16">
        <v>37525</v>
      </c>
      <c r="M4" s="16">
        <v>37541</v>
      </c>
      <c r="N4" s="16">
        <v>35934</v>
      </c>
      <c r="O4" s="16">
        <v>62851</v>
      </c>
      <c r="P4" s="16">
        <v>53838</v>
      </c>
      <c r="Q4" s="16">
        <v>48914</v>
      </c>
      <c r="R4" s="16">
        <v>58217</v>
      </c>
      <c r="S4" s="16">
        <v>60583</v>
      </c>
      <c r="T4" s="16">
        <v>61622</v>
      </c>
      <c r="U4" s="16">
        <v>62941</v>
      </c>
      <c r="V4" s="16">
        <v>57266</v>
      </c>
      <c r="W4" s="16">
        <v>63806</v>
      </c>
      <c r="X4" s="16">
        <v>64874</v>
      </c>
      <c r="Y4" s="16">
        <v>59621</v>
      </c>
      <c r="Z4" s="16">
        <v>64164</v>
      </c>
      <c r="AA4" s="16">
        <v>63094</v>
      </c>
      <c r="AB4" s="16">
        <v>58320</v>
      </c>
      <c r="AC4" s="16">
        <v>63313</v>
      </c>
      <c r="AD4" s="16">
        <v>51462</v>
      </c>
      <c r="AE4" s="16">
        <v>66016</v>
      </c>
      <c r="AG4" s="53"/>
      <c r="AH4" s="53"/>
    </row>
    <row r="5" spans="1:34" s="68" customFormat="1" ht="15.75" thickBot="1" x14ac:dyDescent="0.3">
      <c r="A5" s="66" t="s">
        <v>145</v>
      </c>
      <c r="B5" s="16">
        <v>5</v>
      </c>
      <c r="C5" s="16">
        <v>14</v>
      </c>
      <c r="D5" s="16">
        <v>4</v>
      </c>
      <c r="E5" s="16">
        <v>9</v>
      </c>
      <c r="F5" s="16">
        <v>82</v>
      </c>
      <c r="G5" s="16">
        <v>146</v>
      </c>
      <c r="H5" s="67"/>
      <c r="I5" s="16">
        <v>102</v>
      </c>
      <c r="J5" s="16">
        <v>-92</v>
      </c>
      <c r="K5" s="16">
        <v>1</v>
      </c>
      <c r="L5" s="16">
        <v>3</v>
      </c>
      <c r="M5" s="16">
        <v>1</v>
      </c>
      <c r="N5" s="16">
        <v>2</v>
      </c>
      <c r="O5" s="16">
        <v>-1</v>
      </c>
      <c r="P5" s="16">
        <v>2</v>
      </c>
      <c r="Q5" s="16">
        <v>5</v>
      </c>
      <c r="R5" s="16">
        <v>1</v>
      </c>
      <c r="S5" s="16">
        <v>1</v>
      </c>
      <c r="T5" s="16">
        <v>2</v>
      </c>
      <c r="U5" s="16">
        <v>1</v>
      </c>
      <c r="V5" s="16">
        <v>80</v>
      </c>
      <c r="W5" s="16">
        <v>0</v>
      </c>
      <c r="X5" s="16">
        <v>1</v>
      </c>
      <c r="Y5" s="16">
        <v>1</v>
      </c>
      <c r="Z5" s="16">
        <v>132</v>
      </c>
      <c r="AA5" s="16">
        <v>13</v>
      </c>
      <c r="AB5" s="16">
        <v>0</v>
      </c>
      <c r="AC5" s="16">
        <v>12</v>
      </c>
      <c r="AD5" s="16">
        <v>-11</v>
      </c>
      <c r="AE5" s="16">
        <v>4</v>
      </c>
      <c r="AG5" s="53"/>
      <c r="AH5" s="53"/>
    </row>
    <row r="6" spans="1:34" s="71" customFormat="1" ht="15.75" thickBot="1" x14ac:dyDescent="0.3">
      <c r="A6" s="69" t="s">
        <v>146</v>
      </c>
      <c r="B6" s="23">
        <v>350562</v>
      </c>
      <c r="C6" s="23">
        <v>175012</v>
      </c>
      <c r="D6" s="23">
        <v>190168</v>
      </c>
      <c r="E6" s="23">
        <v>229345</v>
      </c>
      <c r="F6" s="23">
        <v>248969</v>
      </c>
      <c r="G6" s="23">
        <v>245345</v>
      </c>
      <c r="H6" s="70"/>
      <c r="I6" s="23">
        <v>36815</v>
      </c>
      <c r="J6" s="23">
        <v>49565</v>
      </c>
      <c r="K6" s="23">
        <v>51104</v>
      </c>
      <c r="L6" s="23">
        <v>37528</v>
      </c>
      <c r="M6" s="23">
        <v>37542</v>
      </c>
      <c r="N6" s="23">
        <v>35936</v>
      </c>
      <c r="O6" s="23">
        <v>62850</v>
      </c>
      <c r="P6" s="23">
        <v>53840</v>
      </c>
      <c r="Q6" s="23">
        <v>48919</v>
      </c>
      <c r="R6" s="23">
        <v>58218</v>
      </c>
      <c r="S6" s="23">
        <v>60584</v>
      </c>
      <c r="T6" s="23">
        <v>61624</v>
      </c>
      <c r="U6" s="23">
        <v>62942</v>
      </c>
      <c r="V6" s="23">
        <v>57346</v>
      </c>
      <c r="W6" s="23">
        <v>63806</v>
      </c>
      <c r="X6" s="23">
        <v>64875</v>
      </c>
      <c r="Y6" s="23">
        <v>59622</v>
      </c>
      <c r="Z6" s="23">
        <v>64296</v>
      </c>
      <c r="AA6" s="23">
        <v>63107</v>
      </c>
      <c r="AB6" s="23">
        <v>58320</v>
      </c>
      <c r="AC6" s="23">
        <v>63325</v>
      </c>
      <c r="AD6" s="23">
        <v>51451</v>
      </c>
      <c r="AE6" s="23">
        <v>66020</v>
      </c>
      <c r="AG6" s="53"/>
      <c r="AH6" s="53"/>
    </row>
    <row r="7" spans="1:34" s="71" customFormat="1" ht="15.75" thickBot="1" x14ac:dyDescent="0.3">
      <c r="A7" s="72" t="s">
        <v>147</v>
      </c>
      <c r="B7" s="16">
        <v>-270069</v>
      </c>
      <c r="C7" s="16">
        <v>-129575</v>
      </c>
      <c r="D7" s="16">
        <v>-139118</v>
      </c>
      <c r="E7" s="16">
        <v>-176945</v>
      </c>
      <c r="F7" s="16">
        <v>-196656</v>
      </c>
      <c r="G7" s="16">
        <v>-184338</v>
      </c>
      <c r="H7" s="70"/>
      <c r="I7" s="16">
        <v>-27150</v>
      </c>
      <c r="J7" s="16">
        <v>-36471</v>
      </c>
      <c r="K7" s="16">
        <v>-37100</v>
      </c>
      <c r="L7" s="16">
        <v>-28854</v>
      </c>
      <c r="M7" s="16">
        <v>-28465</v>
      </c>
      <c r="N7" s="16">
        <v>-25853</v>
      </c>
      <c r="O7" s="16">
        <v>-45195</v>
      </c>
      <c r="P7" s="16">
        <v>-39605</v>
      </c>
      <c r="Q7" s="16">
        <v>-39310</v>
      </c>
      <c r="R7" s="16">
        <v>-46685</v>
      </c>
      <c r="S7" s="16">
        <v>-46200</v>
      </c>
      <c r="T7" s="16">
        <v>-44750</v>
      </c>
      <c r="U7" s="16">
        <v>-46595</v>
      </c>
      <c r="V7" s="16">
        <v>-45319</v>
      </c>
      <c r="W7" s="16">
        <v>-50396</v>
      </c>
      <c r="X7" s="16">
        <v>-54346</v>
      </c>
      <c r="Y7" s="16">
        <v>-46318</v>
      </c>
      <c r="Z7" s="16">
        <v>-46051</v>
      </c>
      <c r="AA7" s="16">
        <v>-46805</v>
      </c>
      <c r="AB7" s="16">
        <v>-45164</v>
      </c>
      <c r="AC7" s="16">
        <v>-46465</v>
      </c>
      <c r="AD7" s="16">
        <v>-37786</v>
      </c>
      <c r="AE7" s="16">
        <v>-46725</v>
      </c>
      <c r="AG7" s="53"/>
      <c r="AH7" s="53"/>
    </row>
    <row r="8" spans="1:34" s="71" customFormat="1" ht="15.75" thickBot="1" x14ac:dyDescent="0.3">
      <c r="A8" s="69" t="s">
        <v>4</v>
      </c>
      <c r="B8" s="23">
        <v>80493</v>
      </c>
      <c r="C8" s="23">
        <v>45437</v>
      </c>
      <c r="D8" s="23">
        <v>51050</v>
      </c>
      <c r="E8" s="23">
        <v>52400</v>
      </c>
      <c r="F8" s="23">
        <v>52313</v>
      </c>
      <c r="G8" s="23">
        <v>61007</v>
      </c>
      <c r="H8" s="70"/>
      <c r="I8" s="23">
        <v>9665</v>
      </c>
      <c r="J8" s="23">
        <v>13094</v>
      </c>
      <c r="K8" s="23">
        <v>14004</v>
      </c>
      <c r="L8" s="23">
        <v>8674</v>
      </c>
      <c r="M8" s="23">
        <v>9077</v>
      </c>
      <c r="N8" s="23">
        <v>10083</v>
      </c>
      <c r="O8" s="23">
        <v>17655</v>
      </c>
      <c r="P8" s="23">
        <v>14235</v>
      </c>
      <c r="Q8" s="23">
        <v>9609</v>
      </c>
      <c r="R8" s="23">
        <v>11533</v>
      </c>
      <c r="S8" s="23">
        <v>14384</v>
      </c>
      <c r="T8" s="23">
        <v>16874</v>
      </c>
      <c r="U8" s="23">
        <v>16347</v>
      </c>
      <c r="V8" s="23">
        <v>12027</v>
      </c>
      <c r="W8" s="23">
        <v>13410</v>
      </c>
      <c r="X8" s="23">
        <v>10529</v>
      </c>
      <c r="Y8" s="23">
        <v>13304</v>
      </c>
      <c r="Z8" s="23">
        <v>18245</v>
      </c>
      <c r="AA8" s="23">
        <v>16302</v>
      </c>
      <c r="AB8" s="23">
        <v>13156</v>
      </c>
      <c r="AC8" s="23">
        <v>16860</v>
      </c>
      <c r="AD8" s="23">
        <v>13665</v>
      </c>
      <c r="AE8" s="23">
        <v>19295</v>
      </c>
      <c r="AG8" s="53"/>
      <c r="AH8" s="53"/>
    </row>
    <row r="9" spans="1:34" s="57" customFormat="1" x14ac:dyDescent="0.25">
      <c r="A9" s="76" t="s">
        <v>6</v>
      </c>
      <c r="B9" s="16">
        <v>-50885</v>
      </c>
      <c r="C9" s="16">
        <v>-21038</v>
      </c>
      <c r="D9" s="16">
        <v>-24325</v>
      </c>
      <c r="E9" s="16">
        <v>-30019</v>
      </c>
      <c r="F9" s="16">
        <v>-32157</v>
      </c>
      <c r="G9" s="16">
        <v>-32921</v>
      </c>
      <c r="H9" s="77"/>
      <c r="I9" s="16">
        <v>-4608</v>
      </c>
      <c r="J9" s="16">
        <v>-5640</v>
      </c>
      <c r="K9" s="16">
        <v>-5635</v>
      </c>
      <c r="L9" s="16">
        <v>-5155</v>
      </c>
      <c r="M9" s="16">
        <v>-4832</v>
      </c>
      <c r="N9" s="16">
        <v>-4749</v>
      </c>
      <c r="O9" s="16">
        <v>-6747</v>
      </c>
      <c r="P9" s="16">
        <v>-7997</v>
      </c>
      <c r="Q9" s="16">
        <v>-5930</v>
      </c>
      <c r="R9" s="16">
        <v>-7203</v>
      </c>
      <c r="S9" s="16">
        <v>-7592</v>
      </c>
      <c r="T9" s="16">
        <v>-9294</v>
      </c>
      <c r="U9" s="16">
        <v>-10416</v>
      </c>
      <c r="V9" s="16">
        <v>-5427</v>
      </c>
      <c r="W9" s="16">
        <v>-7986</v>
      </c>
      <c r="X9" s="16">
        <v>-8328</v>
      </c>
      <c r="Y9" s="16">
        <v>-7911</v>
      </c>
      <c r="Z9" s="16">
        <v>-8732</v>
      </c>
      <c r="AA9" s="16">
        <v>-7994</v>
      </c>
      <c r="AB9" s="16">
        <v>-8284</v>
      </c>
      <c r="AC9" s="16">
        <v>-10031</v>
      </c>
      <c r="AD9" s="16">
        <v>-6448</v>
      </c>
      <c r="AE9" s="16">
        <v>-8193</v>
      </c>
      <c r="AG9" s="53"/>
      <c r="AH9" s="53"/>
    </row>
    <row r="10" spans="1:34" s="57" customFormat="1" x14ac:dyDescent="0.25">
      <c r="A10" s="76" t="s">
        <v>7</v>
      </c>
      <c r="B10" s="16">
        <v>-5664</v>
      </c>
      <c r="C10" s="16">
        <v>-7210</v>
      </c>
      <c r="D10" s="16">
        <v>-8183</v>
      </c>
      <c r="E10" s="16">
        <v>-5058</v>
      </c>
      <c r="F10" s="16">
        <v>-4506</v>
      </c>
      <c r="G10" s="16">
        <v>-6858</v>
      </c>
      <c r="H10" s="77"/>
      <c r="I10" s="16">
        <v>-1413</v>
      </c>
      <c r="J10" s="16">
        <v>-1457</v>
      </c>
      <c r="K10" s="16">
        <v>-1717</v>
      </c>
      <c r="L10" s="16">
        <v>-2623</v>
      </c>
      <c r="M10" s="16">
        <v>-1680</v>
      </c>
      <c r="N10" s="16">
        <v>-1150</v>
      </c>
      <c r="O10" s="16">
        <v>-1509</v>
      </c>
      <c r="P10" s="16">
        <v>-3844</v>
      </c>
      <c r="Q10" s="16">
        <v>-1872</v>
      </c>
      <c r="R10" s="16">
        <v>-17</v>
      </c>
      <c r="S10" s="16">
        <v>-1460</v>
      </c>
      <c r="T10" s="16">
        <v>-1709</v>
      </c>
      <c r="U10" s="16">
        <v>-1982</v>
      </c>
      <c r="V10" s="16">
        <v>-547</v>
      </c>
      <c r="W10" s="16">
        <v>-930</v>
      </c>
      <c r="X10" s="16">
        <v>-1047</v>
      </c>
      <c r="Y10" s="16">
        <v>-1578</v>
      </c>
      <c r="Z10" s="16">
        <v>-1695</v>
      </c>
      <c r="AA10" s="16">
        <v>-1287</v>
      </c>
      <c r="AB10" s="16">
        <v>-2298</v>
      </c>
      <c r="AC10" s="16">
        <v>-1556</v>
      </c>
      <c r="AD10" s="16">
        <v>-4723</v>
      </c>
      <c r="AE10" s="16">
        <v>1312</v>
      </c>
      <c r="AG10" s="53"/>
      <c r="AH10" s="53"/>
    </row>
    <row r="11" spans="1:34" s="57" customFormat="1" x14ac:dyDescent="0.25">
      <c r="A11" s="76" t="s">
        <v>148</v>
      </c>
      <c r="B11" s="16">
        <v>-144</v>
      </c>
      <c r="C11" s="16">
        <v>92</v>
      </c>
      <c r="D11" s="16">
        <v>-89</v>
      </c>
      <c r="E11" s="16">
        <v>83</v>
      </c>
      <c r="F11" s="16">
        <v>-13</v>
      </c>
      <c r="G11" s="16">
        <v>7</v>
      </c>
      <c r="H11" s="77"/>
      <c r="I11" s="16">
        <v>-232</v>
      </c>
      <c r="J11" s="16">
        <v>298</v>
      </c>
      <c r="K11" s="16">
        <v>-63</v>
      </c>
      <c r="L11" s="16">
        <v>89</v>
      </c>
      <c r="M11" s="16">
        <v>-66</v>
      </c>
      <c r="N11" s="16">
        <v>26</v>
      </c>
      <c r="O11" s="16">
        <v>-17</v>
      </c>
      <c r="P11" s="16">
        <v>-32</v>
      </c>
      <c r="Q11" s="16">
        <v>-14</v>
      </c>
      <c r="R11" s="16">
        <v>89</v>
      </c>
      <c r="S11" s="16">
        <v>14</v>
      </c>
      <c r="T11" s="16">
        <v>-6</v>
      </c>
      <c r="U11" s="16">
        <v>-4</v>
      </c>
      <c r="V11" s="16">
        <v>-4</v>
      </c>
      <c r="W11" s="16">
        <v>-34</v>
      </c>
      <c r="X11" s="16">
        <v>29</v>
      </c>
      <c r="Y11" s="16">
        <v>3</v>
      </c>
      <c r="Z11" s="16">
        <v>0</v>
      </c>
      <c r="AA11" s="16">
        <v>9</v>
      </c>
      <c r="AB11" s="16">
        <v>-5</v>
      </c>
      <c r="AC11" s="16">
        <v>11</v>
      </c>
      <c r="AD11" s="16">
        <v>-1</v>
      </c>
      <c r="AE11" s="16">
        <v>-35</v>
      </c>
      <c r="AG11" s="53"/>
      <c r="AH11" s="53"/>
    </row>
    <row r="12" spans="1:34" s="68" customFormat="1" ht="15.75" thickBot="1" x14ac:dyDescent="0.3">
      <c r="A12" s="66" t="s">
        <v>149</v>
      </c>
      <c r="B12" s="16">
        <v>325</v>
      </c>
      <c r="C12" s="16">
        <v>1332</v>
      </c>
      <c r="D12" s="16">
        <v>772</v>
      </c>
      <c r="E12" s="16">
        <v>-219</v>
      </c>
      <c r="F12" s="16">
        <v>-1179</v>
      </c>
      <c r="G12" s="16">
        <v>-1208</v>
      </c>
      <c r="H12" s="67"/>
      <c r="I12" s="16">
        <v>427</v>
      </c>
      <c r="J12" s="16">
        <v>390</v>
      </c>
      <c r="K12" s="16">
        <v>367</v>
      </c>
      <c r="L12" s="16">
        <v>148</v>
      </c>
      <c r="M12" s="16">
        <v>355</v>
      </c>
      <c r="N12" s="16">
        <v>-345</v>
      </c>
      <c r="O12" s="16">
        <v>502</v>
      </c>
      <c r="P12" s="16">
        <v>260</v>
      </c>
      <c r="Q12" s="16">
        <v>-10</v>
      </c>
      <c r="R12" s="16">
        <v>-52</v>
      </c>
      <c r="S12" s="16">
        <v>211</v>
      </c>
      <c r="T12" s="16">
        <v>-368</v>
      </c>
      <c r="U12" s="16">
        <v>-1542</v>
      </c>
      <c r="V12" s="16">
        <v>129</v>
      </c>
      <c r="W12" s="16">
        <v>139</v>
      </c>
      <c r="X12" s="16">
        <v>95</v>
      </c>
      <c r="Y12" s="16">
        <v>1307</v>
      </c>
      <c r="Z12" s="16">
        <v>-1045</v>
      </c>
      <c r="AA12" s="16">
        <v>-1162</v>
      </c>
      <c r="AB12" s="16">
        <v>-308</v>
      </c>
      <c r="AC12" s="16">
        <v>161</v>
      </c>
      <c r="AD12" s="16">
        <v>80</v>
      </c>
      <c r="AE12" s="16">
        <v>-2975</v>
      </c>
      <c r="AG12" s="53"/>
      <c r="AH12" s="53"/>
    </row>
    <row r="13" spans="1:34" s="71" customFormat="1" ht="15.75" thickBot="1" x14ac:dyDescent="0.3">
      <c r="A13" s="69" t="s">
        <v>9</v>
      </c>
      <c r="B13" s="23">
        <v>24125</v>
      </c>
      <c r="C13" s="23">
        <v>18613</v>
      </c>
      <c r="D13" s="23">
        <v>19225</v>
      </c>
      <c r="E13" s="23">
        <v>17187</v>
      </c>
      <c r="F13" s="23">
        <v>14458</v>
      </c>
      <c r="G13" s="23">
        <v>20027</v>
      </c>
      <c r="H13" s="70"/>
      <c r="I13" s="23">
        <v>3839</v>
      </c>
      <c r="J13" s="23">
        <v>6685</v>
      </c>
      <c r="K13" s="23">
        <v>6956</v>
      </c>
      <c r="L13" s="23">
        <v>1133</v>
      </c>
      <c r="M13" s="23">
        <v>2854</v>
      </c>
      <c r="N13" s="23">
        <v>3865</v>
      </c>
      <c r="O13" s="23">
        <v>9884</v>
      </c>
      <c r="P13" s="23">
        <v>2622</v>
      </c>
      <c r="Q13" s="23">
        <v>1783</v>
      </c>
      <c r="R13" s="23">
        <v>4350</v>
      </c>
      <c r="S13" s="23">
        <v>5557</v>
      </c>
      <c r="T13" s="23">
        <v>5497</v>
      </c>
      <c r="U13" s="23">
        <v>2403</v>
      </c>
      <c r="V13" s="23">
        <v>6182</v>
      </c>
      <c r="W13" s="23">
        <v>4599</v>
      </c>
      <c r="X13" s="23">
        <v>1274</v>
      </c>
      <c r="Y13" s="23">
        <v>5125</v>
      </c>
      <c r="Z13" s="23">
        <v>6773</v>
      </c>
      <c r="AA13" s="23">
        <v>5868</v>
      </c>
      <c r="AB13" s="23">
        <v>2261</v>
      </c>
      <c r="AC13" s="23">
        <v>5445</v>
      </c>
      <c r="AD13" s="23">
        <v>2573</v>
      </c>
      <c r="AE13" s="23">
        <v>9404</v>
      </c>
      <c r="AG13" s="53"/>
      <c r="AH13" s="53"/>
    </row>
    <row r="14" spans="1:34" s="57" customFormat="1" x14ac:dyDescent="0.25">
      <c r="A14" s="76" t="s">
        <v>150</v>
      </c>
      <c r="B14" s="16">
        <v>-11342</v>
      </c>
      <c r="C14" s="16">
        <v>93</v>
      </c>
      <c r="D14" s="16">
        <v>262</v>
      </c>
      <c r="E14" s="16">
        <v>-279</v>
      </c>
      <c r="F14" s="16">
        <v>179</v>
      </c>
      <c r="G14" s="16">
        <v>-19</v>
      </c>
      <c r="H14" s="77"/>
      <c r="I14" s="16">
        <v>-157</v>
      </c>
      <c r="J14" s="16">
        <v>224</v>
      </c>
      <c r="K14" s="16">
        <v>7</v>
      </c>
      <c r="L14" s="16">
        <v>19</v>
      </c>
      <c r="M14" s="16">
        <v>148</v>
      </c>
      <c r="N14" s="16">
        <v>92</v>
      </c>
      <c r="O14" s="16">
        <v>-91</v>
      </c>
      <c r="P14" s="16">
        <v>113</v>
      </c>
      <c r="Q14" s="16">
        <v>-206</v>
      </c>
      <c r="R14" s="16">
        <v>15</v>
      </c>
      <c r="S14" s="16">
        <v>12</v>
      </c>
      <c r="T14" s="16">
        <v>-100</v>
      </c>
      <c r="U14" s="16">
        <v>92</v>
      </c>
      <c r="V14" s="16">
        <v>200</v>
      </c>
      <c r="W14" s="16">
        <v>-123</v>
      </c>
      <c r="X14" s="16">
        <v>10</v>
      </c>
      <c r="Y14" s="16">
        <v>49</v>
      </c>
      <c r="Z14" s="16">
        <v>-120</v>
      </c>
      <c r="AA14" s="16">
        <v>292</v>
      </c>
      <c r="AB14" s="16">
        <v>-240</v>
      </c>
      <c r="AC14" s="16">
        <v>490</v>
      </c>
      <c r="AD14" s="16">
        <v>-461</v>
      </c>
      <c r="AE14" s="16">
        <v>792</v>
      </c>
      <c r="AG14" s="53"/>
      <c r="AH14" s="53"/>
    </row>
    <row r="15" spans="1:34" s="57" customFormat="1" x14ac:dyDescent="0.25">
      <c r="A15" s="76" t="s">
        <v>151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77"/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G15" s="53"/>
      <c r="AH15" s="53"/>
    </row>
    <row r="16" spans="1:34" s="57" customFormat="1" x14ac:dyDescent="0.25">
      <c r="A16" s="76" t="s">
        <v>152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77"/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G16" s="53"/>
      <c r="AH16" s="53"/>
    </row>
    <row r="17" spans="1:34" s="68" customFormat="1" ht="26.25" thickBot="1" x14ac:dyDescent="0.3">
      <c r="A17" s="66" t="s">
        <v>13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67"/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G17" s="53"/>
      <c r="AH17" s="53"/>
    </row>
    <row r="18" spans="1:34" s="71" customFormat="1" ht="15.75" thickBot="1" x14ac:dyDescent="0.3">
      <c r="A18" s="69" t="s">
        <v>14</v>
      </c>
      <c r="B18" s="23">
        <v>12783</v>
      </c>
      <c r="C18" s="23">
        <v>18706</v>
      </c>
      <c r="D18" s="23">
        <v>19487</v>
      </c>
      <c r="E18" s="23">
        <v>16908</v>
      </c>
      <c r="F18" s="23">
        <v>14637</v>
      </c>
      <c r="G18" s="23">
        <v>20008</v>
      </c>
      <c r="H18" s="70"/>
      <c r="I18" s="23">
        <v>3682</v>
      </c>
      <c r="J18" s="23">
        <v>6909</v>
      </c>
      <c r="K18" s="23">
        <v>6963</v>
      </c>
      <c r="L18" s="23">
        <v>1152</v>
      </c>
      <c r="M18" s="23">
        <v>3002</v>
      </c>
      <c r="N18" s="23">
        <v>3957</v>
      </c>
      <c r="O18" s="23">
        <v>9793</v>
      </c>
      <c r="P18" s="23">
        <v>2735</v>
      </c>
      <c r="Q18" s="23">
        <v>1577</v>
      </c>
      <c r="R18" s="23">
        <v>4365</v>
      </c>
      <c r="S18" s="23">
        <v>5569</v>
      </c>
      <c r="T18" s="23">
        <v>5397</v>
      </c>
      <c r="U18" s="23">
        <v>2495</v>
      </c>
      <c r="V18" s="23">
        <v>6382</v>
      </c>
      <c r="W18" s="23">
        <v>4476</v>
      </c>
      <c r="X18" s="23">
        <v>1284</v>
      </c>
      <c r="Y18" s="23">
        <v>5174</v>
      </c>
      <c r="Z18" s="23">
        <v>6653</v>
      </c>
      <c r="AA18" s="23">
        <v>6160</v>
      </c>
      <c r="AB18" s="23">
        <v>2021</v>
      </c>
      <c r="AC18" s="23">
        <v>5935</v>
      </c>
      <c r="AD18" s="23">
        <v>2112</v>
      </c>
      <c r="AE18" s="23">
        <v>10196</v>
      </c>
      <c r="AG18" s="53"/>
      <c r="AH18" s="53"/>
    </row>
    <row r="19" spans="1:34" s="71" customFormat="1" ht="15.75" thickBot="1" x14ac:dyDescent="0.3">
      <c r="A19" s="72" t="s">
        <v>15</v>
      </c>
      <c r="B19" s="16"/>
      <c r="C19" s="52"/>
      <c r="D19" s="52"/>
      <c r="E19" s="52">
        <v>0</v>
      </c>
      <c r="F19" s="52">
        <v>0</v>
      </c>
      <c r="G19" s="52">
        <v>1</v>
      </c>
      <c r="H19" s="70"/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/>
      <c r="AB19" s="16"/>
      <c r="AC19" s="16"/>
      <c r="AD19" s="16">
        <v>0</v>
      </c>
      <c r="AE19" s="16">
        <v>0</v>
      </c>
      <c r="AG19" s="53"/>
      <c r="AH19" s="53"/>
    </row>
    <row r="20" spans="1:34" s="71" customFormat="1" ht="15.75" thickBot="1" x14ac:dyDescent="0.3">
      <c r="A20" s="69" t="s">
        <v>153</v>
      </c>
      <c r="B20" s="23">
        <v>0</v>
      </c>
      <c r="C20" s="23"/>
      <c r="D20" s="23"/>
      <c r="E20" s="23">
        <v>0</v>
      </c>
      <c r="F20" s="23" t="s">
        <v>18</v>
      </c>
      <c r="G20" s="23" t="s">
        <v>18</v>
      </c>
      <c r="H20" s="70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 t="s">
        <v>18</v>
      </c>
      <c r="V20" s="23" t="s">
        <v>18</v>
      </c>
      <c r="W20" s="23">
        <v>0</v>
      </c>
      <c r="X20" s="23">
        <v>0</v>
      </c>
      <c r="Y20" s="23" t="s">
        <v>18</v>
      </c>
      <c r="Z20" s="23" t="s">
        <v>18</v>
      </c>
      <c r="AA20" s="23"/>
      <c r="AB20" s="23"/>
      <c r="AC20" s="23"/>
      <c r="AD20" s="23">
        <v>0</v>
      </c>
      <c r="AE20" s="23">
        <v>0</v>
      </c>
      <c r="AG20" s="53"/>
      <c r="AH20" s="53"/>
    </row>
    <row r="21" spans="1:34" s="57" customFormat="1" x14ac:dyDescent="0.25">
      <c r="A21" s="76" t="s">
        <v>154</v>
      </c>
      <c r="B21" s="16"/>
      <c r="C21" s="73"/>
      <c r="D21" s="73"/>
      <c r="E21" s="73">
        <v>0</v>
      </c>
      <c r="F21" s="73">
        <v>0</v>
      </c>
      <c r="G21" s="73">
        <v>1</v>
      </c>
      <c r="H21" s="77"/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/>
      <c r="AB21" s="16"/>
      <c r="AC21" s="16"/>
      <c r="AD21" s="16">
        <v>0</v>
      </c>
      <c r="AE21" s="16">
        <v>0</v>
      </c>
      <c r="AG21" s="53"/>
      <c r="AH21" s="53"/>
    </row>
    <row r="22" spans="1:34" s="68" customFormat="1" ht="15.75" thickBot="1" x14ac:dyDescent="0.3">
      <c r="A22" s="74" t="s">
        <v>155</v>
      </c>
      <c r="B22" s="18"/>
      <c r="C22" s="18"/>
      <c r="D22" s="18"/>
      <c r="E22" s="18">
        <v>0</v>
      </c>
      <c r="F22" s="18" t="s">
        <v>18</v>
      </c>
      <c r="G22" s="18" t="s">
        <v>18</v>
      </c>
      <c r="H22" s="67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 t="s">
        <v>18</v>
      </c>
      <c r="V22" s="18" t="s">
        <v>18</v>
      </c>
      <c r="W22" s="18">
        <v>0</v>
      </c>
      <c r="X22" s="18">
        <v>0</v>
      </c>
      <c r="Y22" s="18" t="s">
        <v>18</v>
      </c>
      <c r="Z22" s="18" t="s">
        <v>18</v>
      </c>
      <c r="AA22" s="18"/>
      <c r="AB22" s="18"/>
      <c r="AC22" s="18"/>
      <c r="AD22" s="18">
        <v>0</v>
      </c>
      <c r="AE22" s="18">
        <v>0</v>
      </c>
      <c r="AG22" s="53"/>
      <c r="AH22" s="53"/>
    </row>
    <row r="23" spans="1:34" s="57" customFormat="1" x14ac:dyDescent="0.25">
      <c r="A23" s="76" t="s">
        <v>86</v>
      </c>
      <c r="B23" s="16">
        <v>11864</v>
      </c>
      <c r="C23" s="16">
        <v>15002</v>
      </c>
      <c r="D23" s="16">
        <v>15450</v>
      </c>
      <c r="E23" s="16">
        <v>19657</v>
      </c>
      <c r="F23" s="16">
        <v>19964</v>
      </c>
      <c r="G23" s="16">
        <v>20464</v>
      </c>
      <c r="H23" s="77"/>
      <c r="I23" s="16">
        <v>3764</v>
      </c>
      <c r="J23" s="16">
        <v>3732</v>
      </c>
      <c r="K23" s="16">
        <v>3759</v>
      </c>
      <c r="L23" s="16">
        <v>3747</v>
      </c>
      <c r="M23" s="16">
        <v>3413</v>
      </c>
      <c r="N23" s="16">
        <v>4253</v>
      </c>
      <c r="O23" s="16">
        <v>2821</v>
      </c>
      <c r="P23" s="16">
        <v>4963</v>
      </c>
      <c r="Q23" s="16">
        <v>4883</v>
      </c>
      <c r="R23" s="16">
        <v>4603</v>
      </c>
      <c r="S23" s="16">
        <v>5083</v>
      </c>
      <c r="T23" s="16">
        <v>5088</v>
      </c>
      <c r="U23" s="16">
        <v>4910</v>
      </c>
      <c r="V23" s="16">
        <v>4718</v>
      </c>
      <c r="W23" s="16">
        <v>5248</v>
      </c>
      <c r="X23" s="16">
        <v>5088</v>
      </c>
      <c r="Y23" s="16">
        <v>5118</v>
      </c>
      <c r="Z23" s="16">
        <v>5370</v>
      </c>
      <c r="AA23" s="16">
        <v>5171</v>
      </c>
      <c r="AB23" s="16">
        <v>4805</v>
      </c>
      <c r="AC23" s="16">
        <v>4669.4284630000002</v>
      </c>
      <c r="AD23" s="16">
        <v>4823.5715369999998</v>
      </c>
      <c r="AE23" s="16">
        <v>4236</v>
      </c>
      <c r="AG23" s="53"/>
      <c r="AH23" s="53"/>
    </row>
    <row r="24" spans="1:34" s="57" customFormat="1" x14ac:dyDescent="0.25">
      <c r="A24" s="76" t="s">
        <v>156</v>
      </c>
      <c r="B24" s="16">
        <v>35989</v>
      </c>
      <c r="C24" s="16">
        <v>33615</v>
      </c>
      <c r="D24" s="16">
        <v>34675</v>
      </c>
      <c r="E24" s="16">
        <v>36844</v>
      </c>
      <c r="F24" s="16">
        <v>34422</v>
      </c>
      <c r="G24" s="16">
        <v>40491</v>
      </c>
      <c r="H24" s="77"/>
      <c r="I24" s="16">
        <v>7603</v>
      </c>
      <c r="J24" s="16">
        <v>10417</v>
      </c>
      <c r="K24" s="16">
        <v>10715</v>
      </c>
      <c r="L24" s="16">
        <v>4880</v>
      </c>
      <c r="M24" s="16">
        <v>6267</v>
      </c>
      <c r="N24" s="16">
        <v>8118</v>
      </c>
      <c r="O24" s="16">
        <v>12705</v>
      </c>
      <c r="P24" s="16">
        <v>7585</v>
      </c>
      <c r="Q24" s="16">
        <v>6666</v>
      </c>
      <c r="R24" s="16">
        <v>8953</v>
      </c>
      <c r="S24" s="16">
        <v>10640</v>
      </c>
      <c r="T24" s="16">
        <v>10585</v>
      </c>
      <c r="U24" s="16">
        <v>7313</v>
      </c>
      <c r="V24" s="16">
        <v>10900</v>
      </c>
      <c r="W24" s="16">
        <v>9847</v>
      </c>
      <c r="X24" s="16">
        <v>6362</v>
      </c>
      <c r="Y24" s="16">
        <v>10243</v>
      </c>
      <c r="Z24" s="16">
        <v>12143</v>
      </c>
      <c r="AA24" s="16">
        <v>11039</v>
      </c>
      <c r="AB24" s="16">
        <v>7066</v>
      </c>
      <c r="AC24" s="16">
        <v>10114.428463</v>
      </c>
      <c r="AD24" s="16">
        <v>7396.5715369999998</v>
      </c>
      <c r="AE24" s="16">
        <v>13640</v>
      </c>
      <c r="AG24" s="53"/>
      <c r="AH24" s="53"/>
    </row>
    <row r="25" spans="1:34" s="68" customFormat="1" ht="15.75" thickBot="1" x14ac:dyDescent="0.3">
      <c r="A25" s="75" t="s">
        <v>197</v>
      </c>
      <c r="B25" s="16">
        <v>36076</v>
      </c>
      <c r="C25" s="16">
        <v>33462</v>
      </c>
      <c r="D25" s="16">
        <v>34676</v>
      </c>
      <c r="E25" s="16">
        <v>36768</v>
      </c>
      <c r="F25" s="16">
        <v>34602.691725900004</v>
      </c>
      <c r="G25" s="16">
        <v>42167</v>
      </c>
      <c r="H25" s="67"/>
      <c r="I25" s="16">
        <v>7490</v>
      </c>
      <c r="J25" s="16">
        <v>10420</v>
      </c>
      <c r="K25" s="16">
        <v>10709</v>
      </c>
      <c r="L25" s="16">
        <v>4843</v>
      </c>
      <c r="M25" s="16">
        <v>6253</v>
      </c>
      <c r="N25" s="16">
        <v>8130</v>
      </c>
      <c r="O25" s="16">
        <v>12700</v>
      </c>
      <c r="P25" s="16">
        <v>7593</v>
      </c>
      <c r="Q25" s="16">
        <v>6679</v>
      </c>
      <c r="R25" s="16">
        <v>8886</v>
      </c>
      <c r="S25" s="16">
        <v>10615</v>
      </c>
      <c r="T25" s="16">
        <v>10588</v>
      </c>
      <c r="U25" s="16">
        <v>7317.4724544000001</v>
      </c>
      <c r="V25" s="16">
        <v>10986</v>
      </c>
      <c r="W25" s="16">
        <v>9928.5079329</v>
      </c>
      <c r="X25" s="16">
        <v>6370.7113386000055</v>
      </c>
      <c r="Y25" s="16">
        <v>9150.3949064999906</v>
      </c>
      <c r="Z25" s="16">
        <v>13396.605093500009</v>
      </c>
      <c r="AA25" s="16">
        <v>12271</v>
      </c>
      <c r="AB25" s="16">
        <v>7349</v>
      </c>
      <c r="AC25" s="16">
        <v>10092.8604834</v>
      </c>
      <c r="AD25" s="16">
        <v>7397.1395166000002</v>
      </c>
      <c r="AE25" s="16">
        <v>14457</v>
      </c>
      <c r="AG25" s="53"/>
      <c r="AH25" s="53"/>
    </row>
    <row r="26" spans="1:34" x14ac:dyDescent="0.25">
      <c r="AH26" s="57">
        <f t="shared" ref="AH26" si="0">AG26-AC26-AD26</f>
        <v>0</v>
      </c>
    </row>
    <row r="28" spans="1:34" s="59" customFormat="1" ht="11.25" x14ac:dyDescent="0.2">
      <c r="A28" s="91"/>
    </row>
    <row r="29" spans="1:34" s="59" customFormat="1" ht="11.25" x14ac:dyDescent="0.2">
      <c r="A29" s="93" t="s">
        <v>198</v>
      </c>
    </row>
  </sheetData>
  <pageMargins left="0.25" right="0.25" top="0.75" bottom="0.75" header="0.3" footer="0.3"/>
  <pageSetup paperSize="8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5CC194"/>
    <pageSetUpPr fitToPage="1"/>
  </sheetPr>
  <dimension ref="A1:AK43"/>
  <sheetViews>
    <sheetView zoomScale="76" zoomScaleNormal="76" workbookViewId="0">
      <pane xSplit="1" ySplit="3" topLeftCell="U4" activePane="bottomRight" state="frozen"/>
      <selection pane="topRight" activeCell="B1" sqref="B1"/>
      <selection pane="bottomLeft" activeCell="A2" sqref="A2"/>
      <selection pane="bottomRight" activeCell="AE22" sqref="AE22"/>
    </sheetView>
  </sheetViews>
  <sheetFormatPr defaultColWidth="9.140625" defaultRowHeight="15" x14ac:dyDescent="0.25"/>
  <cols>
    <col min="1" max="1" width="63.42578125" style="53" customWidth="1"/>
    <col min="2" max="7" width="11.85546875" style="53" customWidth="1"/>
    <col min="8" max="14" width="10.7109375" style="53" customWidth="1"/>
    <col min="15" max="15" width="9.140625" style="53"/>
    <col min="16" max="20" width="11.7109375" style="53" customWidth="1"/>
    <col min="21" max="16384" width="9.140625" style="53"/>
  </cols>
  <sheetData>
    <row r="1" spans="1:37" ht="21" x14ac:dyDescent="0.35">
      <c r="A1" s="9" t="s">
        <v>228</v>
      </c>
      <c r="B1" s="9"/>
    </row>
    <row r="2" spans="1:37" x14ac:dyDescent="0.25">
      <c r="J2" s="86"/>
    </row>
    <row r="3" spans="1:37" s="61" customFormat="1" x14ac:dyDescent="0.25">
      <c r="A3" s="65" t="s">
        <v>0</v>
      </c>
      <c r="B3" s="60" t="s">
        <v>27</v>
      </c>
      <c r="C3" s="60" t="s">
        <v>192</v>
      </c>
      <c r="D3" s="60">
        <v>2016</v>
      </c>
      <c r="E3" s="60">
        <v>2017</v>
      </c>
      <c r="F3" s="60">
        <v>2018</v>
      </c>
      <c r="G3" s="60" t="s">
        <v>246</v>
      </c>
      <c r="I3" s="44" t="s">
        <v>205</v>
      </c>
      <c r="J3" s="44" t="s">
        <v>193</v>
      </c>
      <c r="K3" s="44" t="s">
        <v>194</v>
      </c>
      <c r="L3" s="44" t="s">
        <v>195</v>
      </c>
      <c r="M3" s="44" t="s">
        <v>182</v>
      </c>
      <c r="N3" s="44" t="s">
        <v>184</v>
      </c>
      <c r="O3" s="44" t="s">
        <v>186</v>
      </c>
      <c r="P3" s="44" t="s">
        <v>190</v>
      </c>
      <c r="Q3" s="44" t="s">
        <v>201</v>
      </c>
      <c r="R3" s="44" t="s">
        <v>206</v>
      </c>
      <c r="S3" s="44" t="s">
        <v>208</v>
      </c>
      <c r="T3" s="44" t="s">
        <v>210</v>
      </c>
      <c r="U3" s="44" t="s">
        <v>214</v>
      </c>
      <c r="V3" s="44" t="s">
        <v>215</v>
      </c>
      <c r="W3" s="44" t="s">
        <v>217</v>
      </c>
      <c r="X3" s="44" t="s">
        <v>219</v>
      </c>
      <c r="Y3" s="44" t="s">
        <v>240</v>
      </c>
      <c r="Z3" s="44" t="s">
        <v>241</v>
      </c>
      <c r="AA3" s="44" t="s">
        <v>242</v>
      </c>
      <c r="AB3" s="44" t="s">
        <v>243</v>
      </c>
      <c r="AC3" s="44" t="s">
        <v>244</v>
      </c>
      <c r="AD3" s="44" t="s">
        <v>236</v>
      </c>
      <c r="AE3" s="44" t="s">
        <v>237</v>
      </c>
      <c r="AG3" s="53"/>
      <c r="AH3" s="53"/>
      <c r="AI3" s="53"/>
      <c r="AJ3" s="53"/>
      <c r="AK3" s="53"/>
    </row>
    <row r="4" spans="1:37" s="57" customFormat="1" x14ac:dyDescent="0.25">
      <c r="A4" s="21" t="s">
        <v>144</v>
      </c>
      <c r="B4" s="16">
        <v>12457</v>
      </c>
      <c r="C4" s="16">
        <v>13205</v>
      </c>
      <c r="D4" s="16">
        <v>11393</v>
      </c>
      <c r="E4" s="16">
        <v>11097</v>
      </c>
      <c r="F4" s="16">
        <v>16772</v>
      </c>
      <c r="G4" s="16">
        <v>12571</v>
      </c>
      <c r="H4" s="15"/>
      <c r="I4" s="16">
        <v>3685</v>
      </c>
      <c r="J4" s="16">
        <v>2650</v>
      </c>
      <c r="K4" s="16">
        <v>2930</v>
      </c>
      <c r="L4" s="16">
        <v>3940</v>
      </c>
      <c r="M4" s="16">
        <v>4156</v>
      </c>
      <c r="N4" s="16">
        <v>3129</v>
      </c>
      <c r="O4" s="16">
        <v>1710</v>
      </c>
      <c r="P4" s="16">
        <v>2398</v>
      </c>
      <c r="Q4" s="16">
        <v>1482</v>
      </c>
      <c r="R4" s="16">
        <v>3172</v>
      </c>
      <c r="S4" s="16">
        <v>4069</v>
      </c>
      <c r="T4" s="16">
        <v>2374</v>
      </c>
      <c r="U4" s="16">
        <v>3405</v>
      </c>
      <c r="V4" s="16">
        <v>3526</v>
      </c>
      <c r="W4" s="16">
        <v>4418</v>
      </c>
      <c r="X4" s="16">
        <v>5423</v>
      </c>
      <c r="Y4" s="16">
        <v>2379</v>
      </c>
      <c r="Z4" s="16">
        <v>3431</v>
      </c>
      <c r="AA4" s="16">
        <v>3277</v>
      </c>
      <c r="AB4" s="16">
        <v>3484</v>
      </c>
      <c r="AC4" s="16">
        <v>3525</v>
      </c>
      <c r="AD4" s="16">
        <v>2302</v>
      </c>
      <c r="AE4" s="16">
        <v>1868</v>
      </c>
      <c r="AG4" s="53"/>
      <c r="AH4" s="53"/>
      <c r="AI4" s="53"/>
      <c r="AJ4" s="53"/>
      <c r="AK4" s="53"/>
    </row>
    <row r="5" spans="1:37" s="68" customFormat="1" ht="15.75" thickBot="1" x14ac:dyDescent="0.3">
      <c r="A5" s="66" t="s">
        <v>145</v>
      </c>
      <c r="B5" s="16">
        <v>85758</v>
      </c>
      <c r="C5" s="16">
        <v>109423</v>
      </c>
      <c r="D5" s="16">
        <v>107827</v>
      </c>
      <c r="E5" s="16">
        <v>113357</v>
      </c>
      <c r="F5" s="16">
        <v>130408</v>
      </c>
      <c r="G5" s="16">
        <v>124832</v>
      </c>
      <c r="H5" s="67"/>
      <c r="I5" s="16">
        <v>25222</v>
      </c>
      <c r="J5" s="16">
        <v>31005</v>
      </c>
      <c r="K5" s="16">
        <v>27927</v>
      </c>
      <c r="L5" s="16">
        <v>25269</v>
      </c>
      <c r="M5" s="16">
        <v>28163</v>
      </c>
      <c r="N5" s="16">
        <v>27867</v>
      </c>
      <c r="O5" s="16">
        <v>23193</v>
      </c>
      <c r="P5" s="16">
        <v>28604</v>
      </c>
      <c r="Q5" s="16">
        <v>28064</v>
      </c>
      <c r="R5" s="16">
        <v>28498</v>
      </c>
      <c r="S5" s="16">
        <v>26760</v>
      </c>
      <c r="T5" s="16">
        <v>30035</v>
      </c>
      <c r="U5" s="16">
        <v>31392</v>
      </c>
      <c r="V5" s="16">
        <v>34099</v>
      </c>
      <c r="W5" s="16">
        <v>31540</v>
      </c>
      <c r="X5" s="16">
        <v>33377</v>
      </c>
      <c r="Y5" s="16">
        <v>33469</v>
      </c>
      <c r="Z5" s="16">
        <v>31149</v>
      </c>
      <c r="AA5" s="16">
        <v>31636</v>
      </c>
      <c r="AB5" s="16">
        <v>28578</v>
      </c>
      <c r="AC5" s="16">
        <v>30120</v>
      </c>
      <c r="AD5" s="16">
        <v>25904</v>
      </c>
      <c r="AE5" s="16">
        <v>28151</v>
      </c>
      <c r="AG5" s="53"/>
      <c r="AH5" s="53"/>
      <c r="AI5" s="53"/>
      <c r="AJ5" s="53"/>
      <c r="AK5" s="53"/>
    </row>
    <row r="6" spans="1:37" s="71" customFormat="1" ht="15.75" thickBot="1" x14ac:dyDescent="0.3">
      <c r="A6" s="69" t="s">
        <v>146</v>
      </c>
      <c r="B6" s="23">
        <v>98215</v>
      </c>
      <c r="C6" s="23">
        <v>122628</v>
      </c>
      <c r="D6" s="23">
        <v>119220</v>
      </c>
      <c r="E6" s="23">
        <v>124454</v>
      </c>
      <c r="F6" s="23">
        <v>147180</v>
      </c>
      <c r="G6" s="23">
        <v>137403</v>
      </c>
      <c r="H6" s="70"/>
      <c r="I6" s="23">
        <v>28907</v>
      </c>
      <c r="J6" s="23">
        <v>33655</v>
      </c>
      <c r="K6" s="23">
        <v>30857</v>
      </c>
      <c r="L6" s="23">
        <v>29209</v>
      </c>
      <c r="M6" s="23">
        <v>32319</v>
      </c>
      <c r="N6" s="23">
        <v>30996</v>
      </c>
      <c r="O6" s="23">
        <v>24903</v>
      </c>
      <c r="P6" s="23">
        <v>31002</v>
      </c>
      <c r="Q6" s="23">
        <v>29546</v>
      </c>
      <c r="R6" s="23">
        <v>31670</v>
      </c>
      <c r="S6" s="23">
        <v>30829</v>
      </c>
      <c r="T6" s="23">
        <v>32409</v>
      </c>
      <c r="U6" s="23">
        <v>34797</v>
      </c>
      <c r="V6" s="23">
        <v>37625</v>
      </c>
      <c r="W6" s="23">
        <v>35958</v>
      </c>
      <c r="X6" s="23">
        <v>38800</v>
      </c>
      <c r="Y6" s="23">
        <v>35848</v>
      </c>
      <c r="Z6" s="23">
        <v>34580</v>
      </c>
      <c r="AA6" s="23">
        <v>34913</v>
      </c>
      <c r="AB6" s="23">
        <v>32062</v>
      </c>
      <c r="AC6" s="23">
        <v>33645</v>
      </c>
      <c r="AD6" s="23">
        <v>28206</v>
      </c>
      <c r="AE6" s="23">
        <v>30019</v>
      </c>
      <c r="AG6" s="53"/>
      <c r="AH6" s="53"/>
      <c r="AI6" s="53"/>
      <c r="AJ6" s="53"/>
      <c r="AK6" s="53"/>
    </row>
    <row r="7" spans="1:37" s="71" customFormat="1" ht="15.75" thickBot="1" x14ac:dyDescent="0.3">
      <c r="A7" s="72" t="s">
        <v>147</v>
      </c>
      <c r="B7" s="16">
        <v>-86389</v>
      </c>
      <c r="C7" s="16">
        <v>-109015</v>
      </c>
      <c r="D7" s="16">
        <v>-104755</v>
      </c>
      <c r="E7" s="16">
        <v>-107599</v>
      </c>
      <c r="F7" s="16">
        <v>-129196</v>
      </c>
      <c r="G7" s="16">
        <v>-128528</v>
      </c>
      <c r="H7" s="70"/>
      <c r="I7" s="16">
        <v>-25019</v>
      </c>
      <c r="J7" s="16">
        <v>-29518</v>
      </c>
      <c r="K7" s="16">
        <v>-27495</v>
      </c>
      <c r="L7" s="16">
        <v>-26983</v>
      </c>
      <c r="M7" s="16">
        <v>-28280</v>
      </c>
      <c r="N7" s="16">
        <v>-28712</v>
      </c>
      <c r="O7" s="16">
        <v>-19479</v>
      </c>
      <c r="P7" s="16">
        <v>-28284</v>
      </c>
      <c r="Q7" s="16">
        <v>-27364</v>
      </c>
      <c r="R7" s="16">
        <v>-26515</v>
      </c>
      <c r="S7" s="16">
        <v>-27326</v>
      </c>
      <c r="T7" s="16">
        <v>-26394</v>
      </c>
      <c r="U7" s="16">
        <v>-29590</v>
      </c>
      <c r="V7" s="16">
        <v>-34577</v>
      </c>
      <c r="W7" s="16">
        <v>-33452</v>
      </c>
      <c r="X7" s="16">
        <v>-31577</v>
      </c>
      <c r="Y7" s="16">
        <v>-33064</v>
      </c>
      <c r="Z7" s="16">
        <v>-32090</v>
      </c>
      <c r="AA7" s="16">
        <v>-35304</v>
      </c>
      <c r="AB7" s="16">
        <v>-28070</v>
      </c>
      <c r="AC7" s="16">
        <v>-31790</v>
      </c>
      <c r="AD7" s="16">
        <v>-25297</v>
      </c>
      <c r="AE7" s="16">
        <v>-28363</v>
      </c>
      <c r="AG7" s="53"/>
      <c r="AH7" s="53"/>
      <c r="AI7" s="53"/>
      <c r="AJ7" s="53"/>
      <c r="AK7" s="53"/>
    </row>
    <row r="8" spans="1:37" s="71" customFormat="1" ht="15.75" thickBot="1" x14ac:dyDescent="0.3">
      <c r="A8" s="69" t="s">
        <v>4</v>
      </c>
      <c r="B8" s="23">
        <v>11826</v>
      </c>
      <c r="C8" s="23">
        <v>13613</v>
      </c>
      <c r="D8" s="23">
        <v>14465</v>
      </c>
      <c r="E8" s="23">
        <v>16855</v>
      </c>
      <c r="F8" s="23">
        <v>17984</v>
      </c>
      <c r="G8" s="23">
        <v>8875</v>
      </c>
      <c r="H8" s="70"/>
      <c r="I8" s="23">
        <v>3888</v>
      </c>
      <c r="J8" s="23">
        <v>4137</v>
      </c>
      <c r="K8" s="23">
        <v>3362</v>
      </c>
      <c r="L8" s="23">
        <v>2226</v>
      </c>
      <c r="M8" s="23">
        <v>4039</v>
      </c>
      <c r="N8" s="23">
        <v>2284</v>
      </c>
      <c r="O8" s="23">
        <v>5424</v>
      </c>
      <c r="P8" s="23">
        <v>2718</v>
      </c>
      <c r="Q8" s="23">
        <v>2182</v>
      </c>
      <c r="R8" s="23">
        <v>5155</v>
      </c>
      <c r="S8" s="23">
        <v>3503</v>
      </c>
      <c r="T8" s="23">
        <v>6015</v>
      </c>
      <c r="U8" s="23">
        <v>5207</v>
      </c>
      <c r="V8" s="23">
        <v>3048</v>
      </c>
      <c r="W8" s="23">
        <v>2506</v>
      </c>
      <c r="X8" s="23">
        <v>7223</v>
      </c>
      <c r="Y8" s="23">
        <v>2784</v>
      </c>
      <c r="Z8" s="23">
        <v>2490</v>
      </c>
      <c r="AA8" s="23">
        <v>-391</v>
      </c>
      <c r="AB8" s="23">
        <v>3992</v>
      </c>
      <c r="AC8" s="23">
        <v>1855</v>
      </c>
      <c r="AD8" s="23">
        <v>2918</v>
      </c>
      <c r="AE8" s="23">
        <v>1647</v>
      </c>
      <c r="AG8" s="53"/>
      <c r="AH8" s="53"/>
      <c r="AI8" s="53"/>
      <c r="AJ8" s="53"/>
      <c r="AK8" s="53"/>
    </row>
    <row r="9" spans="1:37" s="57" customFormat="1" x14ac:dyDescent="0.25">
      <c r="A9" s="21" t="s">
        <v>6</v>
      </c>
      <c r="B9" s="16">
        <v>-676</v>
      </c>
      <c r="C9" s="16">
        <v>-656</v>
      </c>
      <c r="D9" s="16">
        <v>-1068</v>
      </c>
      <c r="E9" s="16">
        <v>-2966</v>
      </c>
      <c r="F9" s="16">
        <v>-3753</v>
      </c>
      <c r="G9" s="16">
        <v>-2174</v>
      </c>
      <c r="H9" s="15"/>
      <c r="I9" s="16">
        <v>-65</v>
      </c>
      <c r="J9" s="16">
        <v>-213</v>
      </c>
      <c r="K9" s="16">
        <v>-222</v>
      </c>
      <c r="L9" s="16">
        <v>-156</v>
      </c>
      <c r="M9" s="16">
        <v>-163</v>
      </c>
      <c r="N9" s="16">
        <v>-219</v>
      </c>
      <c r="O9" s="16">
        <v>-303</v>
      </c>
      <c r="P9" s="16">
        <v>-383</v>
      </c>
      <c r="Q9" s="16">
        <v>-349</v>
      </c>
      <c r="R9" s="16">
        <v>-1093</v>
      </c>
      <c r="S9" s="16">
        <v>-859</v>
      </c>
      <c r="T9" s="16">
        <v>-665</v>
      </c>
      <c r="U9" s="16">
        <v>-1107</v>
      </c>
      <c r="V9" s="16">
        <v>-989</v>
      </c>
      <c r="W9" s="16">
        <v>-900</v>
      </c>
      <c r="X9" s="16">
        <v>-757</v>
      </c>
      <c r="Y9" s="16">
        <v>-1088</v>
      </c>
      <c r="Z9" s="16">
        <v>-1184</v>
      </c>
      <c r="AA9" s="16">
        <v>-1211</v>
      </c>
      <c r="AB9" s="16">
        <v>1309</v>
      </c>
      <c r="AC9" s="16">
        <v>-791</v>
      </c>
      <c r="AD9" s="16">
        <v>-321</v>
      </c>
      <c r="AE9" s="16">
        <v>-588</v>
      </c>
      <c r="AG9" s="53"/>
      <c r="AH9" s="53"/>
      <c r="AI9" s="53"/>
      <c r="AJ9" s="53"/>
      <c r="AK9" s="53"/>
    </row>
    <row r="10" spans="1:37" s="57" customFormat="1" x14ac:dyDescent="0.25">
      <c r="A10" s="21" t="s">
        <v>7</v>
      </c>
      <c r="B10" s="16">
        <v>-3784</v>
      </c>
      <c r="C10" s="16">
        <v>-6228</v>
      </c>
      <c r="D10" s="16">
        <v>-5133</v>
      </c>
      <c r="E10" s="16">
        <v>-3644</v>
      </c>
      <c r="F10" s="16">
        <v>-4361</v>
      </c>
      <c r="G10" s="16">
        <v>-3862</v>
      </c>
      <c r="H10" s="15"/>
      <c r="I10" s="16">
        <v>-1544</v>
      </c>
      <c r="J10" s="16">
        <v>-1424</v>
      </c>
      <c r="K10" s="16">
        <v>-1577</v>
      </c>
      <c r="L10" s="16">
        <v>-1683</v>
      </c>
      <c r="M10" s="16">
        <v>-1505</v>
      </c>
      <c r="N10" s="16">
        <v>-1406</v>
      </c>
      <c r="O10" s="16">
        <v>-1585</v>
      </c>
      <c r="P10" s="16">
        <v>-637</v>
      </c>
      <c r="Q10" s="16">
        <v>-1103</v>
      </c>
      <c r="R10" s="16">
        <v>-265</v>
      </c>
      <c r="S10" s="16">
        <v>-1034</v>
      </c>
      <c r="T10" s="16">
        <v>-1242</v>
      </c>
      <c r="U10" s="16">
        <v>-1000</v>
      </c>
      <c r="V10" s="16">
        <v>-1251</v>
      </c>
      <c r="W10" s="16">
        <v>-974</v>
      </c>
      <c r="X10" s="16">
        <v>-1136</v>
      </c>
      <c r="Y10" s="16">
        <v>-1176</v>
      </c>
      <c r="Z10" s="16">
        <v>-811</v>
      </c>
      <c r="AA10" s="16">
        <v>-1030</v>
      </c>
      <c r="AB10" s="16">
        <v>-845</v>
      </c>
      <c r="AC10" s="16">
        <v>-1556</v>
      </c>
      <c r="AD10" s="16">
        <v>-1252</v>
      </c>
      <c r="AE10" s="16">
        <v>-1233</v>
      </c>
      <c r="AG10" s="53"/>
      <c r="AH10" s="53"/>
      <c r="AI10" s="53"/>
      <c r="AJ10" s="53"/>
      <c r="AK10" s="53"/>
    </row>
    <row r="11" spans="1:37" s="57" customFormat="1" x14ac:dyDescent="0.25">
      <c r="A11" s="21" t="s">
        <v>148</v>
      </c>
      <c r="B11" s="16">
        <v>24</v>
      </c>
      <c r="C11" s="16">
        <v>14</v>
      </c>
      <c r="D11" s="16">
        <v>-44</v>
      </c>
      <c r="E11" s="16">
        <v>0</v>
      </c>
      <c r="F11" s="16">
        <v>-129</v>
      </c>
      <c r="G11" s="16">
        <v>-14</v>
      </c>
      <c r="H11" s="15"/>
      <c r="I11" s="16">
        <v>0</v>
      </c>
      <c r="J11" s="16">
        <v>11</v>
      </c>
      <c r="K11" s="16">
        <v>3</v>
      </c>
      <c r="L11" s="16">
        <v>0</v>
      </c>
      <c r="M11" s="16">
        <v>57</v>
      </c>
      <c r="N11" s="16">
        <v>-41</v>
      </c>
      <c r="O11" s="16">
        <v>-84</v>
      </c>
      <c r="P11" s="16">
        <v>24</v>
      </c>
      <c r="Q11" s="16">
        <v>29</v>
      </c>
      <c r="R11" s="16">
        <v>10</v>
      </c>
      <c r="S11" s="16">
        <v>6</v>
      </c>
      <c r="T11" s="16">
        <v>-45</v>
      </c>
      <c r="U11" s="16">
        <v>-140</v>
      </c>
      <c r="V11" s="16">
        <v>-86</v>
      </c>
      <c r="W11" s="16">
        <v>103</v>
      </c>
      <c r="X11" s="16">
        <v>-6</v>
      </c>
      <c r="Y11" s="16">
        <v>10</v>
      </c>
      <c r="Z11" s="16">
        <v>-16</v>
      </c>
      <c r="AA11" s="16">
        <v>-34</v>
      </c>
      <c r="AB11" s="16">
        <v>26</v>
      </c>
      <c r="AC11" s="16">
        <v>4</v>
      </c>
      <c r="AD11" s="16">
        <v>-156</v>
      </c>
      <c r="AE11" s="16">
        <v>-209</v>
      </c>
      <c r="AG11" s="53"/>
      <c r="AH11" s="53"/>
      <c r="AI11" s="53"/>
      <c r="AJ11" s="53"/>
      <c r="AK11" s="53"/>
    </row>
    <row r="12" spans="1:37" s="68" customFormat="1" ht="15.75" thickBot="1" x14ac:dyDescent="0.3">
      <c r="A12" s="66" t="s">
        <v>149</v>
      </c>
      <c r="B12" s="16">
        <v>-2446</v>
      </c>
      <c r="C12" s="16">
        <v>2701</v>
      </c>
      <c r="D12" s="16">
        <v>-5143</v>
      </c>
      <c r="E12" s="16">
        <v>-481</v>
      </c>
      <c r="F12" s="16">
        <v>3897</v>
      </c>
      <c r="G12" s="16">
        <v>984</v>
      </c>
      <c r="H12" s="67"/>
      <c r="I12" s="16">
        <v>101</v>
      </c>
      <c r="J12" s="16">
        <v>242</v>
      </c>
      <c r="K12" s="16">
        <v>831</v>
      </c>
      <c r="L12" s="16">
        <v>1527</v>
      </c>
      <c r="M12" s="16">
        <v>186</v>
      </c>
      <c r="N12" s="16">
        <v>2348</v>
      </c>
      <c r="O12" s="16">
        <v>-438</v>
      </c>
      <c r="P12" s="16">
        <v>-7239</v>
      </c>
      <c r="Q12" s="16">
        <v>63</v>
      </c>
      <c r="R12" s="16">
        <v>3</v>
      </c>
      <c r="S12" s="16">
        <v>-1</v>
      </c>
      <c r="T12" s="16">
        <v>-546</v>
      </c>
      <c r="U12" s="16">
        <v>-507</v>
      </c>
      <c r="V12" s="16">
        <v>243</v>
      </c>
      <c r="W12" s="16">
        <v>-3</v>
      </c>
      <c r="X12" s="16">
        <v>4164</v>
      </c>
      <c r="Y12" s="16">
        <v>84</v>
      </c>
      <c r="Z12" s="16">
        <v>-99</v>
      </c>
      <c r="AA12" s="16">
        <v>447</v>
      </c>
      <c r="AB12" s="16">
        <v>552</v>
      </c>
      <c r="AC12" s="16">
        <v>210</v>
      </c>
      <c r="AD12" s="16">
        <v>-80</v>
      </c>
      <c r="AE12" s="16">
        <v>565</v>
      </c>
      <c r="AG12" s="53"/>
      <c r="AH12" s="53"/>
      <c r="AI12" s="53"/>
      <c r="AJ12" s="53"/>
      <c r="AK12" s="53"/>
    </row>
    <row r="13" spans="1:37" s="71" customFormat="1" ht="15.75" thickBot="1" x14ac:dyDescent="0.3">
      <c r="A13" s="69" t="s">
        <v>9</v>
      </c>
      <c r="B13" s="23">
        <v>4944</v>
      </c>
      <c r="C13" s="23">
        <v>9444</v>
      </c>
      <c r="D13" s="23">
        <v>3077</v>
      </c>
      <c r="E13" s="23">
        <v>9764</v>
      </c>
      <c r="F13" s="23">
        <v>13638</v>
      </c>
      <c r="G13" s="23">
        <v>3809</v>
      </c>
      <c r="H13" s="70"/>
      <c r="I13" s="23">
        <v>2380</v>
      </c>
      <c r="J13" s="23">
        <v>2753</v>
      </c>
      <c r="K13" s="23">
        <v>2397</v>
      </c>
      <c r="L13" s="23">
        <v>1914</v>
      </c>
      <c r="M13" s="23">
        <v>2614</v>
      </c>
      <c r="N13" s="23">
        <v>2966</v>
      </c>
      <c r="O13" s="23">
        <v>3014</v>
      </c>
      <c r="P13" s="23">
        <v>-5517</v>
      </c>
      <c r="Q13" s="23">
        <v>822</v>
      </c>
      <c r="R13" s="23">
        <v>3810</v>
      </c>
      <c r="S13" s="23">
        <v>1615</v>
      </c>
      <c r="T13" s="23">
        <v>3517</v>
      </c>
      <c r="U13" s="23">
        <v>2453</v>
      </c>
      <c r="V13" s="23">
        <v>965</v>
      </c>
      <c r="W13" s="23">
        <v>732</v>
      </c>
      <c r="X13" s="23">
        <v>9488</v>
      </c>
      <c r="Y13" s="23">
        <v>614</v>
      </c>
      <c r="Z13" s="23">
        <v>380</v>
      </c>
      <c r="AA13" s="23">
        <v>-2219</v>
      </c>
      <c r="AB13" s="23">
        <v>5034</v>
      </c>
      <c r="AC13" s="23">
        <v>-278</v>
      </c>
      <c r="AD13" s="23">
        <v>1109</v>
      </c>
      <c r="AE13" s="23">
        <v>182</v>
      </c>
      <c r="AG13" s="53"/>
      <c r="AH13" s="53"/>
      <c r="AI13" s="53"/>
      <c r="AJ13" s="53"/>
      <c r="AK13" s="53"/>
    </row>
    <row r="14" spans="1:37" s="57" customFormat="1" x14ac:dyDescent="0.25">
      <c r="A14" s="21" t="s">
        <v>150</v>
      </c>
      <c r="B14" s="16">
        <v>-33</v>
      </c>
      <c r="C14" s="16">
        <v>-358</v>
      </c>
      <c r="D14" s="16">
        <v>-288</v>
      </c>
      <c r="E14" s="16">
        <v>-137</v>
      </c>
      <c r="F14" s="16">
        <v>-380</v>
      </c>
      <c r="G14" s="16">
        <v>-278</v>
      </c>
      <c r="H14" s="15"/>
      <c r="I14" s="16">
        <v>-78</v>
      </c>
      <c r="J14" s="16">
        <v>-90</v>
      </c>
      <c r="K14" s="16">
        <v>-109</v>
      </c>
      <c r="L14" s="16">
        <v>-81</v>
      </c>
      <c r="M14" s="16">
        <v>-98</v>
      </c>
      <c r="N14" s="16">
        <v>-105</v>
      </c>
      <c r="O14" s="16">
        <v>-34</v>
      </c>
      <c r="P14" s="16">
        <v>-51</v>
      </c>
      <c r="Q14" s="16">
        <v>-12</v>
      </c>
      <c r="R14" s="16">
        <v>-70</v>
      </c>
      <c r="S14" s="16">
        <v>-38</v>
      </c>
      <c r="T14" s="16">
        <v>-17</v>
      </c>
      <c r="U14" s="16">
        <v>-66</v>
      </c>
      <c r="V14" s="16">
        <v>-150</v>
      </c>
      <c r="W14" s="16">
        <v>-65</v>
      </c>
      <c r="X14" s="16">
        <v>-99</v>
      </c>
      <c r="Y14" s="16">
        <v>-96</v>
      </c>
      <c r="Z14" s="16">
        <v>44</v>
      </c>
      <c r="AA14" s="16">
        <v>-92</v>
      </c>
      <c r="AB14" s="16">
        <v>-134</v>
      </c>
      <c r="AC14" s="16">
        <v>-87</v>
      </c>
      <c r="AD14" s="16">
        <v>-114</v>
      </c>
      <c r="AE14" s="16">
        <v>-115</v>
      </c>
      <c r="AG14" s="53"/>
      <c r="AH14" s="53"/>
      <c r="AI14" s="53"/>
      <c r="AJ14" s="53"/>
      <c r="AK14" s="53"/>
    </row>
    <row r="15" spans="1:37" s="57" customFormat="1" x14ac:dyDescent="0.25">
      <c r="A15" s="21" t="s">
        <v>151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5"/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G15" s="53"/>
      <c r="AH15" s="53"/>
      <c r="AI15" s="53"/>
      <c r="AJ15" s="53"/>
      <c r="AK15" s="53"/>
    </row>
    <row r="16" spans="1:37" s="57" customFormat="1" x14ac:dyDescent="0.25">
      <c r="A16" s="21" t="s">
        <v>152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5"/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G16" s="53"/>
      <c r="AH16" s="53"/>
      <c r="AI16" s="53"/>
      <c r="AJ16" s="53"/>
      <c r="AK16" s="53"/>
    </row>
    <row r="17" spans="1:37" s="68" customFormat="1" ht="26.25" thickBot="1" x14ac:dyDescent="0.3">
      <c r="A17" s="66" t="s">
        <v>13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67"/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G17" s="53"/>
      <c r="AH17" s="53"/>
      <c r="AI17" s="53"/>
      <c r="AJ17" s="53"/>
      <c r="AK17" s="53"/>
    </row>
    <row r="18" spans="1:37" s="71" customFormat="1" ht="15.75" thickBot="1" x14ac:dyDescent="0.3">
      <c r="A18" s="69" t="s">
        <v>14</v>
      </c>
      <c r="B18" s="23">
        <v>4911</v>
      </c>
      <c r="C18" s="23">
        <v>9086</v>
      </c>
      <c r="D18" s="23">
        <v>2789</v>
      </c>
      <c r="E18" s="23">
        <v>9627</v>
      </c>
      <c r="F18" s="23">
        <v>13258</v>
      </c>
      <c r="G18" s="23">
        <v>3531</v>
      </c>
      <c r="H18" s="70"/>
      <c r="I18" s="23">
        <v>2302</v>
      </c>
      <c r="J18" s="23">
        <v>2663</v>
      </c>
      <c r="K18" s="23">
        <v>2288</v>
      </c>
      <c r="L18" s="23">
        <v>1833</v>
      </c>
      <c r="M18" s="23">
        <v>2516</v>
      </c>
      <c r="N18" s="23">
        <v>2861</v>
      </c>
      <c r="O18" s="23">
        <v>2980</v>
      </c>
      <c r="P18" s="23">
        <v>-5568</v>
      </c>
      <c r="Q18" s="23">
        <v>810</v>
      </c>
      <c r="R18" s="23">
        <v>3740</v>
      </c>
      <c r="S18" s="23">
        <v>1577</v>
      </c>
      <c r="T18" s="23">
        <v>3500</v>
      </c>
      <c r="U18" s="23">
        <v>2387</v>
      </c>
      <c r="V18" s="23">
        <v>815</v>
      </c>
      <c r="W18" s="23">
        <v>667</v>
      </c>
      <c r="X18" s="23">
        <v>9389</v>
      </c>
      <c r="Y18" s="23">
        <v>518</v>
      </c>
      <c r="Z18" s="23">
        <v>424</v>
      </c>
      <c r="AA18" s="23">
        <v>-2311</v>
      </c>
      <c r="AB18" s="23">
        <v>4900</v>
      </c>
      <c r="AC18" s="23">
        <v>-365</v>
      </c>
      <c r="AD18" s="23">
        <v>995</v>
      </c>
      <c r="AE18" s="23">
        <v>67</v>
      </c>
      <c r="AG18" s="53"/>
      <c r="AH18" s="53"/>
      <c r="AI18" s="53"/>
      <c r="AJ18" s="53"/>
      <c r="AK18" s="53"/>
    </row>
    <row r="19" spans="1:37" s="71" customFormat="1" ht="15.75" thickBot="1" x14ac:dyDescent="0.3">
      <c r="A19" s="72" t="s">
        <v>15</v>
      </c>
      <c r="B19" s="52">
        <v>0</v>
      </c>
      <c r="C19" s="52">
        <v>0</v>
      </c>
      <c r="D19" s="52">
        <v>0</v>
      </c>
      <c r="E19" s="52">
        <v>0</v>
      </c>
      <c r="F19" s="52">
        <v>0</v>
      </c>
      <c r="G19" s="52"/>
      <c r="H19" s="70"/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/>
      <c r="AD19" s="16">
        <v>0</v>
      </c>
      <c r="AE19" s="16">
        <v>0</v>
      </c>
      <c r="AG19" s="53"/>
      <c r="AH19" s="53"/>
      <c r="AI19" s="53"/>
      <c r="AJ19" s="53"/>
      <c r="AK19" s="53"/>
    </row>
    <row r="20" spans="1:37" s="71" customFormat="1" ht="15.75" thickBot="1" x14ac:dyDescent="0.3">
      <c r="A20" s="69" t="s">
        <v>153</v>
      </c>
      <c r="B20" s="23">
        <v>0</v>
      </c>
      <c r="C20" s="23">
        <v>0</v>
      </c>
      <c r="D20" s="23">
        <v>0</v>
      </c>
      <c r="E20" s="23">
        <v>0</v>
      </c>
      <c r="F20" s="23" t="s">
        <v>18</v>
      </c>
      <c r="G20" s="23"/>
      <c r="H20" s="70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 t="s">
        <v>18</v>
      </c>
      <c r="V20" s="23" t="s">
        <v>18</v>
      </c>
      <c r="W20" s="23">
        <v>0</v>
      </c>
      <c r="X20" s="23">
        <v>0</v>
      </c>
      <c r="Y20" s="23" t="s">
        <v>18</v>
      </c>
      <c r="Z20" s="23"/>
      <c r="AA20" s="23"/>
      <c r="AB20" s="23"/>
      <c r="AC20" s="23"/>
      <c r="AD20" s="23"/>
      <c r="AE20" s="23"/>
      <c r="AG20" s="53"/>
      <c r="AH20" s="53"/>
      <c r="AI20" s="53"/>
      <c r="AJ20" s="53"/>
      <c r="AK20" s="53"/>
    </row>
    <row r="21" spans="1:37" s="57" customFormat="1" x14ac:dyDescent="0.25">
      <c r="A21" s="21" t="s">
        <v>154</v>
      </c>
      <c r="B21" s="73">
        <v>0</v>
      </c>
      <c r="C21" s="73">
        <v>0</v>
      </c>
      <c r="D21" s="73">
        <v>0</v>
      </c>
      <c r="E21" s="73">
        <v>0</v>
      </c>
      <c r="F21" s="73">
        <v>0</v>
      </c>
      <c r="G21" s="73"/>
      <c r="H21" s="15"/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/>
      <c r="AB21" s="16"/>
      <c r="AC21" s="16"/>
      <c r="AD21" s="16"/>
      <c r="AE21" s="16"/>
      <c r="AG21" s="53"/>
      <c r="AH21" s="53"/>
      <c r="AI21" s="53"/>
      <c r="AJ21" s="53"/>
      <c r="AK21" s="53"/>
    </row>
    <row r="22" spans="1:37" s="68" customFormat="1" ht="15.75" thickBot="1" x14ac:dyDescent="0.3">
      <c r="A22" s="74" t="s">
        <v>155</v>
      </c>
      <c r="B22" s="18">
        <v>0</v>
      </c>
      <c r="C22" s="18">
        <v>0</v>
      </c>
      <c r="D22" s="18">
        <v>0</v>
      </c>
      <c r="E22" s="18">
        <v>0</v>
      </c>
      <c r="F22" s="18" t="s">
        <v>18</v>
      </c>
      <c r="G22" s="18"/>
      <c r="H22" s="67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 t="s">
        <v>18</v>
      </c>
      <c r="V22" s="18" t="s">
        <v>18</v>
      </c>
      <c r="W22" s="18">
        <v>0</v>
      </c>
      <c r="X22" s="18">
        <v>0</v>
      </c>
      <c r="Y22" s="18" t="s">
        <v>18</v>
      </c>
      <c r="Z22" s="18"/>
      <c r="AA22" s="18"/>
      <c r="AB22" s="18"/>
      <c r="AC22" s="18"/>
      <c r="AD22" s="18"/>
      <c r="AE22" s="18"/>
      <c r="AG22" s="53"/>
      <c r="AH22" s="53"/>
      <c r="AI22" s="53"/>
      <c r="AJ22" s="53"/>
      <c r="AK22" s="53"/>
    </row>
    <row r="23" spans="1:37" s="57" customFormat="1" x14ac:dyDescent="0.25">
      <c r="A23" s="21" t="s">
        <v>86</v>
      </c>
      <c r="B23" s="16">
        <v>5639</v>
      </c>
      <c r="C23" s="16">
        <v>6091</v>
      </c>
      <c r="D23" s="16">
        <v>5777</v>
      </c>
      <c r="E23" s="16">
        <v>5846</v>
      </c>
      <c r="F23" s="16">
        <v>5747</v>
      </c>
      <c r="G23" s="16">
        <v>16124</v>
      </c>
      <c r="H23" s="15"/>
      <c r="I23" s="16">
        <v>1725</v>
      </c>
      <c r="J23" s="16">
        <v>1355</v>
      </c>
      <c r="K23" s="16">
        <v>1506</v>
      </c>
      <c r="L23" s="16">
        <v>1505</v>
      </c>
      <c r="M23" s="16">
        <v>1506</v>
      </c>
      <c r="N23" s="16">
        <v>1463</v>
      </c>
      <c r="O23" s="16">
        <v>1367</v>
      </c>
      <c r="P23" s="16">
        <v>1441</v>
      </c>
      <c r="Q23" s="16">
        <v>1471</v>
      </c>
      <c r="R23" s="16">
        <v>1475</v>
      </c>
      <c r="S23" s="16">
        <v>1477</v>
      </c>
      <c r="T23" s="16">
        <v>1423</v>
      </c>
      <c r="U23" s="16">
        <v>1457</v>
      </c>
      <c r="V23" s="16">
        <v>1445</v>
      </c>
      <c r="W23" s="16">
        <v>1426</v>
      </c>
      <c r="X23" s="16">
        <v>1419</v>
      </c>
      <c r="Y23" s="16">
        <v>3673</v>
      </c>
      <c r="Z23" s="16">
        <v>3813</v>
      </c>
      <c r="AA23" s="16">
        <v>4244</v>
      </c>
      <c r="AB23" s="16">
        <v>4394</v>
      </c>
      <c r="AC23" s="16">
        <v>4755</v>
      </c>
      <c r="AD23" s="16">
        <v>4765</v>
      </c>
      <c r="AE23" s="16">
        <v>4783</v>
      </c>
      <c r="AG23" s="53"/>
      <c r="AH23" s="53"/>
      <c r="AI23" s="53"/>
      <c r="AJ23" s="53"/>
      <c r="AK23" s="53"/>
    </row>
    <row r="24" spans="1:37" s="57" customFormat="1" x14ac:dyDescent="0.25">
      <c r="A24" s="21" t="s">
        <v>156</v>
      </c>
      <c r="B24" s="16">
        <v>10583</v>
      </c>
      <c r="C24" s="16">
        <v>15535</v>
      </c>
      <c r="D24" s="16">
        <v>8854</v>
      </c>
      <c r="E24" s="16">
        <v>15610</v>
      </c>
      <c r="F24" s="16">
        <v>19385</v>
      </c>
      <c r="G24" s="16">
        <v>19933</v>
      </c>
      <c r="H24" s="15"/>
      <c r="I24" s="16">
        <v>4105</v>
      </c>
      <c r="J24" s="16">
        <v>4108</v>
      </c>
      <c r="K24" s="16">
        <v>3903</v>
      </c>
      <c r="L24" s="16">
        <v>3419</v>
      </c>
      <c r="M24" s="16">
        <v>4120</v>
      </c>
      <c r="N24" s="16">
        <v>4429</v>
      </c>
      <c r="O24" s="16">
        <v>4381</v>
      </c>
      <c r="P24" s="16">
        <v>-4076</v>
      </c>
      <c r="Q24" s="16">
        <v>2293</v>
      </c>
      <c r="R24" s="16">
        <v>5285</v>
      </c>
      <c r="S24" s="16">
        <v>3092</v>
      </c>
      <c r="T24" s="16">
        <v>4940</v>
      </c>
      <c r="U24" s="16">
        <v>3910</v>
      </c>
      <c r="V24" s="16">
        <v>2410</v>
      </c>
      <c r="W24" s="16">
        <v>2158</v>
      </c>
      <c r="X24" s="16">
        <v>10907</v>
      </c>
      <c r="Y24" s="16">
        <v>4287</v>
      </c>
      <c r="Z24" s="16">
        <v>4193</v>
      </c>
      <c r="AA24" s="16">
        <v>2025</v>
      </c>
      <c r="AB24" s="16">
        <v>9428</v>
      </c>
      <c r="AC24" s="16">
        <v>4477</v>
      </c>
      <c r="AD24" s="16">
        <v>5874</v>
      </c>
      <c r="AE24" s="16">
        <v>4965</v>
      </c>
      <c r="AG24" s="53"/>
      <c r="AH24" s="53"/>
      <c r="AI24" s="53"/>
      <c r="AJ24" s="53"/>
      <c r="AK24" s="53"/>
    </row>
    <row r="25" spans="1:37" s="68" customFormat="1" ht="15.75" thickBot="1" x14ac:dyDescent="0.3">
      <c r="A25" s="75" t="s">
        <v>197</v>
      </c>
      <c r="B25" s="16">
        <v>12916</v>
      </c>
      <c r="C25" s="16">
        <v>12720</v>
      </c>
      <c r="D25" s="16">
        <v>13976</v>
      </c>
      <c r="E25" s="16">
        <v>16064</v>
      </c>
      <c r="F25" s="16">
        <v>15333</v>
      </c>
      <c r="G25" s="16">
        <v>20386</v>
      </c>
      <c r="H25" s="67"/>
      <c r="I25" s="16">
        <v>4000</v>
      </c>
      <c r="J25" s="16">
        <v>3877</v>
      </c>
      <c r="K25" s="16">
        <v>3160</v>
      </c>
      <c r="L25" s="16">
        <v>1683</v>
      </c>
      <c r="M25" s="16">
        <v>3910</v>
      </c>
      <c r="N25" s="16">
        <v>2672</v>
      </c>
      <c r="O25" s="16">
        <v>4805</v>
      </c>
      <c r="P25" s="16">
        <v>2589</v>
      </c>
      <c r="Q25" s="16">
        <v>2198</v>
      </c>
      <c r="R25" s="16">
        <v>5288</v>
      </c>
      <c r="S25" s="16">
        <v>3095</v>
      </c>
      <c r="T25" s="16">
        <v>5483</v>
      </c>
      <c r="U25" s="16">
        <v>4367</v>
      </c>
      <c r="V25" s="16">
        <v>2152</v>
      </c>
      <c r="W25" s="16">
        <v>2149</v>
      </c>
      <c r="X25" s="16">
        <v>6665</v>
      </c>
      <c r="Y25" s="16">
        <v>4262.9999999999982</v>
      </c>
      <c r="Z25" s="16">
        <v>4195.0000000000018</v>
      </c>
      <c r="AA25" s="16">
        <v>1678</v>
      </c>
      <c r="AB25" s="16">
        <v>10250</v>
      </c>
      <c r="AC25" s="16">
        <v>4545</v>
      </c>
      <c r="AD25" s="16">
        <v>5920</v>
      </c>
      <c r="AE25" s="16">
        <v>4715</v>
      </c>
      <c r="AG25" s="53"/>
      <c r="AH25" s="53"/>
      <c r="AI25" s="53"/>
      <c r="AJ25" s="53"/>
      <c r="AK25" s="53"/>
    </row>
    <row r="26" spans="1:37" x14ac:dyDescent="0.25">
      <c r="W26" s="57"/>
      <c r="X26" s="57"/>
      <c r="Y26" s="57"/>
      <c r="Z26" s="57"/>
      <c r="AA26" s="57"/>
      <c r="AB26" s="57"/>
      <c r="AC26" s="57"/>
      <c r="AD26" s="57"/>
      <c r="AE26" s="57"/>
    </row>
    <row r="28" spans="1:37" s="59" customFormat="1" x14ac:dyDescent="0.25">
      <c r="A28" s="91" t="s">
        <v>239</v>
      </c>
      <c r="AG28" s="53"/>
      <c r="AH28" s="53"/>
      <c r="AI28" s="53"/>
      <c r="AJ28" s="53"/>
      <c r="AK28" s="53"/>
    </row>
    <row r="29" spans="1:37" s="59" customFormat="1" x14ac:dyDescent="0.25">
      <c r="A29" s="93" t="s">
        <v>198</v>
      </c>
      <c r="AG29" s="53"/>
      <c r="AH29" s="53"/>
      <c r="AI29" s="53"/>
      <c r="AJ29" s="53"/>
      <c r="AK29" s="53"/>
    </row>
    <row r="43" spans="26:26" x14ac:dyDescent="0.25">
      <c r="Z43" s="53">
        <v>0</v>
      </c>
    </row>
  </sheetData>
  <pageMargins left="0.25" right="0.25" top="0.75" bottom="0.75" header="0.3" footer="0.3"/>
  <pageSetup paperSize="8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Menu</vt:lpstr>
      <vt:lpstr>RZiS</vt:lpstr>
      <vt:lpstr>Bilans</vt:lpstr>
      <vt:lpstr>Cash flow</vt:lpstr>
      <vt:lpstr>S. sodowy</vt:lpstr>
      <vt:lpstr>S. organiczny</vt:lpstr>
      <vt:lpstr>S. KiS</vt:lpstr>
      <vt:lpstr>S. transportowy</vt:lpstr>
    </vt:vector>
  </TitlesOfParts>
  <Company>Ciech Chemical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Wodecka Dominika</dc:creator>
  <cp:lastModifiedBy>Dymitr Andrunyk</cp:lastModifiedBy>
  <cp:lastPrinted>2018-09-05T10:52:33Z</cp:lastPrinted>
  <dcterms:created xsi:type="dcterms:W3CDTF">2016-03-15T20:20:33Z</dcterms:created>
  <dcterms:modified xsi:type="dcterms:W3CDTF">2020-11-18T20:00:55Z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