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X:\Relacje Inwestorskie\3. Prezentacje wynikowe\2022Q3\3. Komentarz do wyników Q3'22\"/>
    </mc:Choice>
  </mc:AlternateContent>
  <xr:revisionPtr revIDLastSave="0" documentId="13_ncr:1_{FFA7CA42-993D-4FAC-A534-57B1DDAA07F6}" xr6:coauthVersionLast="47" xr6:coauthVersionMax="47" xr10:uidLastSave="{00000000-0000-0000-0000-000000000000}"/>
  <bookViews>
    <workbookView xWindow="-110" yWindow="-110" windowWidth="19420" windowHeight="10420" tabRatio="940" activeTab="1" xr2:uid="{00000000-000D-0000-FFFF-FFFF00000000}"/>
  </bookViews>
  <sheets>
    <sheet name="Menu" sheetId="8" r:id="rId1"/>
    <sheet name="P&amp;L" sheetId="1" r:id="rId2"/>
    <sheet name="Bilans" sheetId="2" r:id="rId3"/>
    <sheet name="Cash flow" sheetId="3" r:id="rId4"/>
    <sheet name="Segment Note" sheetId="14" r:id="rId5"/>
    <sheet name="Soda_BU" sheetId="9" r:id="rId6"/>
    <sheet name="Agro_BU" sheetId="10" r:id="rId7"/>
    <sheet name="Foams_BU" sheetId="11" r:id="rId8"/>
    <sheet name="Silicates_BU" sheetId="12" r:id="rId9"/>
    <sheet name="Packaging_BU" sheetId="13" r:id="rId10"/>
    <sheet name="Soda segment" sheetId="4" r:id="rId11"/>
    <sheet name="Organic segment" sheetId="5" r:id="rId12"/>
    <sheet name="S&amp;G segment" sheetId="6" r:id="rId13"/>
    <sheet name="Transport segment" sheetId="7" r:id="rId14"/>
  </sheets>
  <definedNames>
    <definedName name="_Hlk244493076" localSheetId="2">Bilans!#REF!</definedName>
    <definedName name="_Toc291585409" localSheetId="3">'Cash 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U52" i="14" l="1"/>
  <c r="BT52" i="14"/>
  <c r="BS52" i="14"/>
  <c r="BR52" i="14"/>
  <c r="BQ52" i="14"/>
  <c r="BP52" i="14"/>
  <c r="BO52" i="14"/>
  <c r="BN52" i="14"/>
  <c r="BM52" i="14"/>
  <c r="BL52" i="14"/>
  <c r="BI52" i="14"/>
  <c r="BH52" i="14"/>
  <c r="BG52" i="14"/>
  <c r="BF52" i="14"/>
  <c r="BE52" i="14"/>
  <c r="BD52" i="14"/>
  <c r="BC52" i="14"/>
  <c r="BB52" i="14"/>
  <c r="BA52" i="14"/>
  <c r="AZ52" i="14"/>
  <c r="AW52" i="14"/>
  <c r="AV52" i="14"/>
  <c r="AU52" i="14"/>
  <c r="AT52" i="14"/>
  <c r="AS52" i="14"/>
  <c r="AR52" i="14"/>
  <c r="AQ52" i="14"/>
  <c r="AP52" i="14"/>
  <c r="AO52" i="14"/>
  <c r="AN52" i="14"/>
  <c r="BU51" i="14"/>
  <c r="BT51" i="14"/>
  <c r="BS51" i="14"/>
  <c r="BR51" i="14"/>
  <c r="BQ51" i="14"/>
  <c r="BP51" i="14"/>
  <c r="BO51" i="14"/>
  <c r="BN51" i="14"/>
  <c r="BM51" i="14"/>
  <c r="BL51" i="14"/>
  <c r="BI51" i="14"/>
  <c r="BH51" i="14"/>
  <c r="BG51" i="14"/>
  <c r="BF51" i="14"/>
  <c r="BE51" i="14"/>
  <c r="BD51" i="14"/>
  <c r="BC51" i="14"/>
  <c r="BB51" i="14"/>
  <c r="BA51" i="14"/>
  <c r="AZ51" i="14"/>
  <c r="AW51" i="14"/>
  <c r="AV51" i="14"/>
  <c r="AU51" i="14"/>
  <c r="AT51" i="14"/>
  <c r="AS51" i="14"/>
  <c r="AR51" i="14"/>
  <c r="AQ51" i="14"/>
  <c r="AP51" i="14"/>
  <c r="AO51" i="14"/>
  <c r="AN51" i="14"/>
  <c r="BU50" i="14"/>
  <c r="BT50" i="14"/>
  <c r="BS50" i="14"/>
  <c r="BR50" i="14"/>
  <c r="BQ50" i="14"/>
  <c r="BP50" i="14"/>
  <c r="BO50" i="14"/>
  <c r="BN50" i="14"/>
  <c r="BM50" i="14"/>
  <c r="BL50" i="14"/>
  <c r="BI50" i="14"/>
  <c r="BH50" i="14"/>
  <c r="BG50" i="14"/>
  <c r="BF50" i="14"/>
  <c r="BE50" i="14"/>
  <c r="BD50" i="14"/>
  <c r="BC50" i="14"/>
  <c r="BB50" i="14"/>
  <c r="BA50" i="14"/>
  <c r="AZ50" i="14"/>
  <c r="AW50" i="14"/>
  <c r="AV50" i="14"/>
  <c r="AU50" i="14"/>
  <c r="AT50" i="14"/>
  <c r="AS50" i="14"/>
  <c r="AR50" i="14"/>
  <c r="AQ50" i="14"/>
  <c r="AP50" i="14"/>
  <c r="AO50" i="14"/>
  <c r="AN50" i="14"/>
  <c r="BU49" i="14"/>
  <c r="BT49" i="14"/>
  <c r="BS49" i="14"/>
  <c r="BR49" i="14"/>
  <c r="BQ49" i="14"/>
  <c r="BP49" i="14"/>
  <c r="BO49" i="14"/>
  <c r="BN49" i="14"/>
  <c r="BM49" i="14"/>
  <c r="BL49" i="14"/>
  <c r="BI49" i="14"/>
  <c r="BH49" i="14"/>
  <c r="BG49" i="14"/>
  <c r="BF49" i="14"/>
  <c r="BE49" i="14"/>
  <c r="BD49" i="14"/>
  <c r="BC49" i="14"/>
  <c r="BB49" i="14"/>
  <c r="BA49" i="14"/>
  <c r="AZ49" i="14"/>
  <c r="AW49" i="14"/>
  <c r="AV49" i="14"/>
  <c r="AU49" i="14"/>
  <c r="AT49" i="14"/>
  <c r="AS49" i="14"/>
  <c r="AR49" i="14"/>
  <c r="AQ49" i="14"/>
  <c r="AP49" i="14"/>
  <c r="AO49" i="14"/>
  <c r="AN49" i="14"/>
  <c r="BU48" i="14"/>
  <c r="BT48" i="14"/>
  <c r="BS48" i="14"/>
  <c r="BR48" i="14"/>
  <c r="BQ48" i="14"/>
  <c r="BP48" i="14"/>
  <c r="BO48" i="14"/>
  <c r="BN48" i="14"/>
  <c r="BM48" i="14"/>
  <c r="BL48" i="14"/>
  <c r="BI48" i="14"/>
  <c r="BH48" i="14"/>
  <c r="BG48" i="14"/>
  <c r="BF48" i="14"/>
  <c r="BE48" i="14"/>
  <c r="BD48" i="14"/>
  <c r="BC48" i="14"/>
  <c r="BB48" i="14"/>
  <c r="BA48" i="14"/>
  <c r="AZ48" i="14"/>
  <c r="AW48" i="14"/>
  <c r="AV48" i="14"/>
  <c r="AU48" i="14"/>
  <c r="AT48" i="14"/>
  <c r="AS48" i="14"/>
  <c r="AR48" i="14"/>
  <c r="AQ48" i="14"/>
  <c r="AP48" i="14"/>
  <c r="AO48" i="14"/>
  <c r="AN48" i="14"/>
  <c r="BU47" i="14"/>
  <c r="BT47" i="14"/>
  <c r="BS47" i="14"/>
  <c r="BR47" i="14"/>
  <c r="BQ47" i="14"/>
  <c r="BP47" i="14"/>
  <c r="BO47" i="14"/>
  <c r="BN47" i="14"/>
  <c r="BM47" i="14"/>
  <c r="BL47" i="14"/>
  <c r="BI47" i="14"/>
  <c r="BH47" i="14"/>
  <c r="BG47" i="14"/>
  <c r="BF47" i="14"/>
  <c r="BE47" i="14"/>
  <c r="BD47" i="14"/>
  <c r="BC47" i="14"/>
  <c r="BB47" i="14"/>
  <c r="BA47" i="14"/>
  <c r="AZ47" i="14"/>
  <c r="AW47" i="14"/>
  <c r="AV47" i="14"/>
  <c r="AU47" i="14"/>
  <c r="AT47" i="14"/>
  <c r="AS47" i="14"/>
  <c r="AR47" i="14"/>
  <c r="AQ47" i="14"/>
  <c r="AP47" i="14"/>
  <c r="AO47" i="14"/>
  <c r="AN47" i="14"/>
  <c r="BU46" i="14"/>
  <c r="BT46" i="14"/>
  <c r="BS46" i="14"/>
  <c r="BR46" i="14"/>
  <c r="BQ46" i="14"/>
  <c r="BP46" i="14"/>
  <c r="BO46" i="14"/>
  <c r="BN46" i="14"/>
  <c r="BM46" i="14"/>
  <c r="BL46" i="14"/>
  <c r="BI46" i="14"/>
  <c r="BH46" i="14"/>
  <c r="BG46" i="14"/>
  <c r="BF46" i="14"/>
  <c r="BE46" i="14"/>
  <c r="BD46" i="14"/>
  <c r="BC46" i="14"/>
  <c r="BB46" i="14"/>
  <c r="BA46" i="14"/>
  <c r="AZ46" i="14"/>
  <c r="AW46" i="14"/>
  <c r="AV46" i="14"/>
  <c r="AU46" i="14"/>
  <c r="AT46" i="14"/>
  <c r="AS46" i="14"/>
  <c r="AR46" i="14"/>
  <c r="AQ46" i="14"/>
  <c r="AP46" i="14"/>
  <c r="AO46" i="14"/>
  <c r="AN46" i="14"/>
  <c r="BU45" i="14"/>
  <c r="BT45" i="14"/>
  <c r="BS45" i="14"/>
  <c r="BR45" i="14"/>
  <c r="BQ45" i="14"/>
  <c r="BP45" i="14"/>
  <c r="BO45" i="14"/>
  <c r="BN45" i="14"/>
  <c r="BM45" i="14"/>
  <c r="BL45" i="14"/>
  <c r="BI45" i="14"/>
  <c r="BH45" i="14"/>
  <c r="BG45" i="14"/>
  <c r="BF45" i="14"/>
  <c r="BE45" i="14"/>
  <c r="BD45" i="14"/>
  <c r="BC45" i="14"/>
  <c r="BB45" i="14"/>
  <c r="BA45" i="14"/>
  <c r="AZ45" i="14"/>
  <c r="AW45" i="14"/>
  <c r="AV45" i="14"/>
  <c r="AU45" i="14"/>
  <c r="AT45" i="14"/>
  <c r="AS45" i="14"/>
  <c r="AR45" i="14"/>
  <c r="AQ45" i="14"/>
  <c r="AP45" i="14"/>
  <c r="AO45" i="14"/>
  <c r="AN45" i="14"/>
  <c r="BU44" i="14"/>
  <c r="BT44" i="14"/>
  <c r="BS44" i="14"/>
  <c r="BR44" i="14"/>
  <c r="BQ44" i="14"/>
  <c r="BP44" i="14"/>
  <c r="BO44" i="14"/>
  <c r="BN44" i="14"/>
  <c r="BM44" i="14"/>
  <c r="BL44" i="14"/>
  <c r="BI44" i="14"/>
  <c r="BH44" i="14"/>
  <c r="BG44" i="14"/>
  <c r="BF44" i="14"/>
  <c r="BE44" i="14"/>
  <c r="BD44" i="14"/>
  <c r="BC44" i="14"/>
  <c r="BB44" i="14"/>
  <c r="BA44" i="14"/>
  <c r="AZ44" i="14"/>
  <c r="AW44" i="14"/>
  <c r="AV44" i="14"/>
  <c r="AU44" i="14"/>
  <c r="AT44" i="14"/>
  <c r="AS44" i="14"/>
  <c r="AR44" i="14"/>
  <c r="AQ44" i="14"/>
  <c r="AP44" i="14"/>
  <c r="AO44" i="14"/>
  <c r="AN44" i="14"/>
  <c r="BU43" i="14"/>
  <c r="BT43" i="14"/>
  <c r="BS43" i="14"/>
  <c r="BR43" i="14"/>
  <c r="BQ43" i="14"/>
  <c r="BP43" i="14"/>
  <c r="BO43" i="14"/>
  <c r="BN43" i="14"/>
  <c r="BM43" i="14"/>
  <c r="BL43" i="14"/>
  <c r="BI43" i="14"/>
  <c r="BH43" i="14"/>
  <c r="BG43" i="14"/>
  <c r="BF43" i="14"/>
  <c r="BE43" i="14"/>
  <c r="BD43" i="14"/>
  <c r="BC43" i="14"/>
  <c r="BB43" i="14"/>
  <c r="BA43" i="14"/>
  <c r="AZ43" i="14"/>
  <c r="AW43" i="14"/>
  <c r="AV43" i="14"/>
  <c r="AU43" i="14"/>
  <c r="AT43" i="14"/>
  <c r="AS43" i="14"/>
  <c r="AR43" i="14"/>
  <c r="AQ43" i="14"/>
  <c r="AP43" i="14"/>
  <c r="AO43" i="14"/>
  <c r="AN43" i="14"/>
  <c r="BU42" i="14"/>
  <c r="BT42" i="14"/>
  <c r="BS42" i="14"/>
  <c r="BR42" i="14"/>
  <c r="BQ42" i="14"/>
  <c r="BP42" i="14"/>
  <c r="BO42" i="14"/>
  <c r="BN42" i="14"/>
  <c r="BM42" i="14"/>
  <c r="BL42" i="14"/>
  <c r="BI42" i="14"/>
  <c r="BH42" i="14"/>
  <c r="BG42" i="14"/>
  <c r="BF42" i="14"/>
  <c r="BE42" i="14"/>
  <c r="BD42" i="14"/>
  <c r="BC42" i="14"/>
  <c r="BB42" i="14"/>
  <c r="BA42" i="14"/>
  <c r="AZ42" i="14"/>
  <c r="AW42" i="14"/>
  <c r="AV42" i="14"/>
  <c r="AU42" i="14"/>
  <c r="AT42" i="14"/>
  <c r="AS42" i="14"/>
  <c r="AR42" i="14"/>
  <c r="AQ42" i="14"/>
  <c r="AP42" i="14"/>
  <c r="AO42" i="14"/>
  <c r="AN42" i="14"/>
  <c r="BU41" i="14"/>
  <c r="BT41" i="14"/>
  <c r="BS41" i="14"/>
  <c r="BR41" i="14"/>
  <c r="BQ41" i="14"/>
  <c r="BP41" i="14"/>
  <c r="BO41" i="14"/>
  <c r="BN41" i="14"/>
  <c r="BM41" i="14"/>
  <c r="BL41" i="14"/>
  <c r="BI41" i="14"/>
  <c r="BH41" i="14"/>
  <c r="BG41" i="14"/>
  <c r="BF41" i="14"/>
  <c r="BE41" i="14"/>
  <c r="BD41" i="14"/>
  <c r="BC41" i="14"/>
  <c r="BB41" i="14"/>
  <c r="BA41" i="14"/>
  <c r="AZ41" i="14"/>
  <c r="AW41" i="14"/>
  <c r="AV41" i="14"/>
  <c r="AU41" i="14"/>
  <c r="AT41" i="14"/>
  <c r="AS41" i="14"/>
  <c r="AR41" i="14"/>
  <c r="AQ41" i="14"/>
  <c r="AP41" i="14"/>
  <c r="AO41" i="14"/>
  <c r="AN41" i="14"/>
  <c r="BU40" i="14"/>
  <c r="BT40" i="14"/>
  <c r="BS40" i="14"/>
  <c r="BR40" i="14"/>
  <c r="BQ40" i="14"/>
  <c r="BP40" i="14"/>
  <c r="BO40" i="14"/>
  <c r="BN40" i="14"/>
  <c r="BM40" i="14"/>
  <c r="BL40" i="14"/>
  <c r="BI40" i="14"/>
  <c r="BH40" i="14"/>
  <c r="BG40" i="14"/>
  <c r="BF40" i="14"/>
  <c r="BE40" i="14"/>
  <c r="BD40" i="14"/>
  <c r="BC40" i="14"/>
  <c r="BB40" i="14"/>
  <c r="BA40" i="14"/>
  <c r="AZ40" i="14"/>
  <c r="AW40" i="14"/>
  <c r="AV40" i="14"/>
  <c r="AU40" i="14"/>
  <c r="AT40" i="14"/>
  <c r="AS40" i="14"/>
  <c r="AR40" i="14"/>
  <c r="AQ40" i="14"/>
  <c r="AP40" i="14"/>
  <c r="AO40" i="14"/>
  <c r="AN40" i="14"/>
  <c r="BU39" i="14"/>
  <c r="BT39" i="14"/>
  <c r="BS39" i="14"/>
  <c r="BR39" i="14"/>
  <c r="BQ39" i="14"/>
  <c r="BP39" i="14"/>
  <c r="BO39" i="14"/>
  <c r="BN39" i="14"/>
  <c r="BM39" i="14"/>
  <c r="BL39" i="14"/>
  <c r="BI39" i="14"/>
  <c r="BH39" i="14"/>
  <c r="BG39" i="14"/>
  <c r="BF39" i="14"/>
  <c r="BE39" i="14"/>
  <c r="BD39" i="14"/>
  <c r="BC39" i="14"/>
  <c r="BB39" i="14"/>
  <c r="BA39" i="14"/>
  <c r="AZ39" i="14"/>
  <c r="AW39" i="14"/>
  <c r="AV39" i="14"/>
  <c r="AU39" i="14"/>
  <c r="AT39" i="14"/>
  <c r="AS39" i="14"/>
  <c r="AR39" i="14"/>
  <c r="AQ39" i="14"/>
  <c r="AP39" i="14"/>
  <c r="AO39" i="14"/>
  <c r="AN39" i="14"/>
  <c r="BU38" i="14"/>
  <c r="BT38" i="14"/>
  <c r="BS38" i="14"/>
  <c r="BR38" i="14"/>
  <c r="BQ38" i="14"/>
  <c r="BP38" i="14"/>
  <c r="BO38" i="14"/>
  <c r="BN38" i="14"/>
  <c r="BM38" i="14"/>
  <c r="BL38" i="14"/>
  <c r="BI38" i="14"/>
  <c r="BH38" i="14"/>
  <c r="BG38" i="14"/>
  <c r="BF38" i="14"/>
  <c r="BE38" i="14"/>
  <c r="BD38" i="14"/>
  <c r="BC38" i="14"/>
  <c r="BB38" i="14"/>
  <c r="BA38" i="14"/>
  <c r="AZ38" i="14"/>
  <c r="AW38" i="14"/>
  <c r="AV38" i="14"/>
  <c r="AU38" i="14"/>
  <c r="AT38" i="14"/>
  <c r="AS38" i="14"/>
  <c r="AR38" i="14"/>
  <c r="AQ38" i="14"/>
  <c r="AP38" i="14"/>
  <c r="AO38" i="14"/>
  <c r="AN38" i="14"/>
  <c r="BU37" i="14"/>
  <c r="BT37" i="14"/>
  <c r="BS37" i="14"/>
  <c r="BR37" i="14"/>
  <c r="BQ37" i="14"/>
  <c r="BP37" i="14"/>
  <c r="BO37" i="14"/>
  <c r="BN37" i="14"/>
  <c r="BM37" i="14"/>
  <c r="BL37" i="14"/>
  <c r="BI37" i="14"/>
  <c r="BH37" i="14"/>
  <c r="BG37" i="14"/>
  <c r="BF37" i="14"/>
  <c r="BE37" i="14"/>
  <c r="BD37" i="14"/>
  <c r="BC37" i="14"/>
  <c r="BB37" i="14"/>
  <c r="BA37" i="14"/>
  <c r="AZ37" i="14"/>
  <c r="AW37" i="14"/>
  <c r="AV37" i="14"/>
  <c r="AU37" i="14"/>
  <c r="AT37" i="14"/>
  <c r="AS37" i="14"/>
  <c r="AR37" i="14"/>
  <c r="AQ37" i="14"/>
  <c r="AP37" i="14"/>
  <c r="AO37" i="14"/>
  <c r="AN37" i="14"/>
  <c r="BU36" i="14"/>
  <c r="BT36" i="14"/>
  <c r="BS36" i="14"/>
  <c r="BR36" i="14"/>
  <c r="BQ36" i="14"/>
  <c r="BP36" i="14"/>
  <c r="BO36" i="14"/>
  <c r="BN36" i="14"/>
  <c r="BM36" i="14"/>
  <c r="BL36" i="14"/>
  <c r="BI36" i="14"/>
  <c r="BH36" i="14"/>
  <c r="BG36" i="14"/>
  <c r="BF36" i="14"/>
  <c r="BE36" i="14"/>
  <c r="BD36" i="14"/>
  <c r="BC36" i="14"/>
  <c r="BB36" i="14"/>
  <c r="BA36" i="14"/>
  <c r="AZ36" i="14"/>
  <c r="AW36" i="14"/>
  <c r="AV36" i="14"/>
  <c r="AU36" i="14"/>
  <c r="AT36" i="14"/>
  <c r="AS36" i="14"/>
  <c r="AR36" i="14"/>
  <c r="AQ36" i="14"/>
  <c r="AP36" i="14"/>
  <c r="AO36" i="14"/>
  <c r="AN36" i="14"/>
  <c r="BU35" i="14"/>
  <c r="BT35" i="14"/>
  <c r="BS35" i="14"/>
  <c r="BR35" i="14"/>
  <c r="BQ35" i="14"/>
  <c r="BP35" i="14"/>
  <c r="BO35" i="14"/>
  <c r="BN35" i="14"/>
  <c r="BM35" i="14"/>
  <c r="BL35" i="14"/>
  <c r="BI35" i="14"/>
  <c r="BH35" i="14"/>
  <c r="BG35" i="14"/>
  <c r="BF35" i="14"/>
  <c r="BE35" i="14"/>
  <c r="BD35" i="14"/>
  <c r="BC35" i="14"/>
  <c r="BB35" i="14"/>
  <c r="BA35" i="14"/>
  <c r="AZ35" i="14"/>
  <c r="AW35" i="14"/>
  <c r="AV35" i="14"/>
  <c r="AU35" i="14"/>
  <c r="AT35" i="14"/>
  <c r="AS35" i="14"/>
  <c r="AR35" i="14"/>
  <c r="AQ35" i="14"/>
  <c r="AP35" i="14"/>
  <c r="AO35" i="14"/>
  <c r="AN35" i="14"/>
  <c r="BU34" i="14"/>
  <c r="BT34" i="14"/>
  <c r="BS34" i="14"/>
  <c r="BR34" i="14"/>
  <c r="BQ34" i="14"/>
  <c r="BP34" i="14"/>
  <c r="BO34" i="14"/>
  <c r="BN34" i="14"/>
  <c r="BM34" i="14"/>
  <c r="BL34" i="14"/>
  <c r="BI34" i="14"/>
  <c r="BH34" i="14"/>
  <c r="BG34" i="14"/>
  <c r="BF34" i="14"/>
  <c r="BE34" i="14"/>
  <c r="BD34" i="14"/>
  <c r="BC34" i="14"/>
  <c r="BB34" i="14"/>
  <c r="BA34" i="14"/>
  <c r="AZ34" i="14"/>
  <c r="AW34" i="14"/>
  <c r="AV34" i="14"/>
  <c r="AU34" i="14"/>
  <c r="AT34" i="14"/>
  <c r="AS34" i="14"/>
  <c r="AR34" i="14"/>
  <c r="AQ34" i="14"/>
  <c r="AP34" i="14"/>
  <c r="AO34" i="14"/>
  <c r="AN34" i="14"/>
  <c r="BU33" i="14"/>
  <c r="BT33" i="14"/>
  <c r="BS33" i="14"/>
  <c r="BR33" i="14"/>
  <c r="BQ33" i="14"/>
  <c r="BP33" i="14"/>
  <c r="BO33" i="14"/>
  <c r="BN33" i="14"/>
  <c r="BM33" i="14"/>
  <c r="BL33" i="14"/>
  <c r="BI33" i="14"/>
  <c r="BH33" i="14"/>
  <c r="BG33" i="14"/>
  <c r="BF33" i="14"/>
  <c r="BE33" i="14"/>
  <c r="BD33" i="14"/>
  <c r="BC33" i="14"/>
  <c r="BB33" i="14"/>
  <c r="BA33" i="14"/>
  <c r="AZ33" i="14"/>
  <c r="AW33" i="14"/>
  <c r="AV33" i="14"/>
  <c r="AU33" i="14"/>
  <c r="AT33" i="14"/>
  <c r="AS33" i="14"/>
  <c r="AR33" i="14"/>
  <c r="AQ33" i="14"/>
  <c r="AP33" i="14"/>
  <c r="AO33" i="14"/>
  <c r="AN33" i="14"/>
  <c r="BU32" i="14"/>
  <c r="BT32" i="14"/>
  <c r="BS32" i="14"/>
  <c r="BR32" i="14"/>
  <c r="BQ32" i="14"/>
  <c r="BP32" i="14"/>
  <c r="BO32" i="14"/>
  <c r="BN32" i="14"/>
  <c r="BM32" i="14"/>
  <c r="BL32" i="14"/>
  <c r="BI32" i="14"/>
  <c r="BH32" i="14"/>
  <c r="BG32" i="14"/>
  <c r="BF32" i="14"/>
  <c r="BE32" i="14"/>
  <c r="BD32" i="14"/>
  <c r="BC32" i="14"/>
  <c r="BB32" i="14"/>
  <c r="BA32" i="14"/>
  <c r="AZ32" i="14"/>
  <c r="AW32" i="14"/>
  <c r="AV32" i="14"/>
  <c r="AU32" i="14"/>
  <c r="AT32" i="14"/>
  <c r="AS32" i="14"/>
  <c r="AR32" i="14"/>
  <c r="AQ32" i="14"/>
  <c r="AP32" i="14"/>
  <c r="AO32" i="14"/>
  <c r="AN32" i="14"/>
  <c r="BU31" i="14"/>
  <c r="BT31" i="14"/>
  <c r="BS31" i="14"/>
  <c r="BR31" i="14"/>
  <c r="BQ31" i="14"/>
  <c r="BP31" i="14"/>
  <c r="BO31" i="14"/>
  <c r="BN31" i="14"/>
  <c r="BM31" i="14"/>
  <c r="BL31" i="14"/>
  <c r="BI31" i="14"/>
  <c r="BH31" i="14"/>
  <c r="BG31" i="14"/>
  <c r="BF31" i="14"/>
  <c r="BE31" i="14"/>
  <c r="BD31" i="14"/>
  <c r="BC31" i="14"/>
  <c r="BB31" i="14"/>
  <c r="BA31" i="14"/>
  <c r="AZ31" i="14"/>
  <c r="AW31" i="14"/>
  <c r="AV31" i="14"/>
  <c r="AU31" i="14"/>
  <c r="AT31" i="14"/>
  <c r="AS31" i="14"/>
  <c r="AR31" i="14"/>
  <c r="AQ31" i="14"/>
  <c r="AP31" i="14"/>
  <c r="AO31" i="14"/>
  <c r="AN31" i="14"/>
  <c r="BI26" i="14"/>
  <c r="BH26" i="14"/>
  <c r="BG26" i="14"/>
  <c r="BF26" i="14"/>
  <c r="BE26" i="14"/>
  <c r="BD26" i="14"/>
  <c r="BC26" i="14"/>
  <c r="BB26" i="14"/>
  <c r="BA26" i="14"/>
  <c r="AZ26" i="14"/>
  <c r="AW26" i="14"/>
  <c r="AV26" i="14"/>
  <c r="AU26" i="14"/>
  <c r="AT26" i="14"/>
  <c r="AS26" i="14"/>
  <c r="AR26" i="14"/>
  <c r="AQ26" i="14"/>
  <c r="AP26" i="14"/>
  <c r="AO26" i="14"/>
  <c r="AN26" i="14"/>
  <c r="BI25" i="14"/>
  <c r="BH25" i="14"/>
  <c r="BG25" i="14"/>
  <c r="BF25" i="14"/>
  <c r="BE25" i="14"/>
  <c r="BD25" i="14"/>
  <c r="BC25" i="14"/>
  <c r="BB25" i="14"/>
  <c r="BA25" i="14"/>
  <c r="AZ25" i="14"/>
  <c r="AW25" i="14"/>
  <c r="AV25" i="14"/>
  <c r="AU25" i="14"/>
  <c r="AT25" i="14"/>
  <c r="AS25" i="14"/>
  <c r="AR25" i="14"/>
  <c r="AQ25" i="14"/>
  <c r="AP25" i="14"/>
  <c r="AO25" i="14"/>
  <c r="AN25" i="14"/>
  <c r="BI24" i="14"/>
  <c r="BH24" i="14"/>
  <c r="BG24" i="14"/>
  <c r="BF24" i="14"/>
  <c r="BE24" i="14"/>
  <c r="BD24" i="14"/>
  <c r="BC24" i="14"/>
  <c r="BB24" i="14"/>
  <c r="BA24" i="14"/>
  <c r="AZ24" i="14"/>
  <c r="AW24" i="14"/>
  <c r="AV24" i="14"/>
  <c r="AU24" i="14"/>
  <c r="AT24" i="14"/>
  <c r="AS24" i="14"/>
  <c r="AR24" i="14"/>
  <c r="AQ24" i="14"/>
  <c r="AP24" i="14"/>
  <c r="AO24" i="14"/>
  <c r="AN24" i="14"/>
  <c r="BI23" i="14"/>
  <c r="BH23" i="14"/>
  <c r="BG23" i="14"/>
  <c r="BF23" i="14"/>
  <c r="BE23" i="14"/>
  <c r="BD23" i="14"/>
  <c r="BC23" i="14"/>
  <c r="BB23" i="14"/>
  <c r="BA23" i="14"/>
  <c r="AZ23" i="14"/>
  <c r="AW23" i="14"/>
  <c r="AV23" i="14"/>
  <c r="AU23" i="14"/>
  <c r="AT23" i="14"/>
  <c r="AS23" i="14"/>
  <c r="AR23" i="14"/>
  <c r="AQ23" i="14"/>
  <c r="AP23" i="14"/>
  <c r="AO23" i="14"/>
  <c r="AN23" i="14"/>
  <c r="BI22" i="14"/>
  <c r="BH22" i="14"/>
  <c r="BG22" i="14"/>
  <c r="BF22" i="14"/>
  <c r="BE22" i="14"/>
  <c r="BD22" i="14"/>
  <c r="BC22" i="14"/>
  <c r="BB22" i="14"/>
  <c r="BA22" i="14"/>
  <c r="AZ22" i="14"/>
  <c r="AW22" i="14"/>
  <c r="AV22" i="14"/>
  <c r="AU22" i="14"/>
  <c r="AT22" i="14"/>
  <c r="AS22" i="14"/>
  <c r="AR22" i="14"/>
  <c r="AQ22" i="14"/>
  <c r="AP22" i="14"/>
  <c r="AO22" i="14"/>
  <c r="AN22" i="14"/>
  <c r="BI21" i="14"/>
  <c r="BH21" i="14"/>
  <c r="BG21" i="14"/>
  <c r="BF21" i="14"/>
  <c r="BE21" i="14"/>
  <c r="BD21" i="14"/>
  <c r="BC21" i="14"/>
  <c r="BB21" i="14"/>
  <c r="BA21" i="14"/>
  <c r="AZ21" i="14"/>
  <c r="AW21" i="14"/>
  <c r="AV21" i="14"/>
  <c r="AU21" i="14"/>
  <c r="AT21" i="14"/>
  <c r="AS21" i="14"/>
  <c r="AR21" i="14"/>
  <c r="AQ21" i="14"/>
  <c r="AP21" i="14"/>
  <c r="AO21" i="14"/>
  <c r="AN21" i="14"/>
  <c r="BI20" i="14"/>
  <c r="BH20" i="14"/>
  <c r="BG20" i="14"/>
  <c r="BF20" i="14"/>
  <c r="BE20" i="14"/>
  <c r="BD20" i="14"/>
  <c r="BC20" i="14"/>
  <c r="BB20" i="14"/>
  <c r="BA20" i="14"/>
  <c r="AZ20" i="14"/>
  <c r="AW20" i="14"/>
  <c r="AV20" i="14"/>
  <c r="AU20" i="14"/>
  <c r="AT20" i="14"/>
  <c r="AS20" i="14"/>
  <c r="AR20" i="14"/>
  <c r="AQ20" i="14"/>
  <c r="AP20" i="14"/>
  <c r="AO20" i="14"/>
  <c r="AN20" i="14"/>
  <c r="BI19" i="14"/>
  <c r="BH19" i="14"/>
  <c r="BG19" i="14"/>
  <c r="BF19" i="14"/>
  <c r="BE19" i="14"/>
  <c r="BD19" i="14"/>
  <c r="BC19" i="14"/>
  <c r="BB19" i="14"/>
  <c r="BA19" i="14"/>
  <c r="AZ19" i="14"/>
  <c r="AW19" i="14"/>
  <c r="AV19" i="14"/>
  <c r="AU19" i="14"/>
  <c r="AT19" i="14"/>
  <c r="AS19" i="14"/>
  <c r="AR19" i="14"/>
  <c r="AQ19" i="14"/>
  <c r="AP19" i="14"/>
  <c r="AO19" i="14"/>
  <c r="AN19" i="14"/>
  <c r="BI18" i="14"/>
  <c r="BH18" i="14"/>
  <c r="BG18" i="14"/>
  <c r="BF18" i="14"/>
  <c r="BE18" i="14"/>
  <c r="BD18" i="14"/>
  <c r="BC18" i="14"/>
  <c r="BB18" i="14"/>
  <c r="BA18" i="14"/>
  <c r="AZ18" i="14"/>
  <c r="AW18" i="14"/>
  <c r="AV18" i="14"/>
  <c r="AU18" i="14"/>
  <c r="AT18" i="14"/>
  <c r="AS18" i="14"/>
  <c r="AR18" i="14"/>
  <c r="AQ18" i="14"/>
  <c r="AP18" i="14"/>
  <c r="AO18" i="14"/>
  <c r="AN18" i="14"/>
  <c r="BI17" i="14"/>
  <c r="BH17" i="14"/>
  <c r="BG17" i="14"/>
  <c r="BF17" i="14"/>
  <c r="BE17" i="14"/>
  <c r="BD17" i="14"/>
  <c r="BC17" i="14"/>
  <c r="BB17" i="14"/>
  <c r="BA17" i="14"/>
  <c r="AZ17" i="14"/>
  <c r="AW17" i="14"/>
  <c r="AV17" i="14"/>
  <c r="AU17" i="14"/>
  <c r="AT17" i="14"/>
  <c r="AS17" i="14"/>
  <c r="AR17" i="14"/>
  <c r="AQ17" i="14"/>
  <c r="AP17" i="14"/>
  <c r="AO17" i="14"/>
  <c r="AN17" i="14"/>
  <c r="BI16" i="14"/>
  <c r="BH16" i="14"/>
  <c r="BG16" i="14"/>
  <c r="BF16" i="14"/>
  <c r="BE16" i="14"/>
  <c r="BD16" i="14"/>
  <c r="BC16" i="14"/>
  <c r="BB16" i="14"/>
  <c r="BA16" i="14"/>
  <c r="AZ16" i="14"/>
  <c r="AW16" i="14"/>
  <c r="AV16" i="14"/>
  <c r="AU16" i="14"/>
  <c r="AT16" i="14"/>
  <c r="AS16" i="14"/>
  <c r="AR16" i="14"/>
  <c r="AQ16" i="14"/>
  <c r="AP16" i="14"/>
  <c r="AO16" i="14"/>
  <c r="AN16" i="14"/>
  <c r="BI15" i="14"/>
  <c r="BH15" i="14"/>
  <c r="BG15" i="14"/>
  <c r="BF15" i="14"/>
  <c r="BE15" i="14"/>
  <c r="BD15" i="14"/>
  <c r="BC15" i="14"/>
  <c r="BB15" i="14"/>
  <c r="BA15" i="14"/>
  <c r="AZ15" i="14"/>
  <c r="AW15" i="14"/>
  <c r="AV15" i="14"/>
  <c r="AU15" i="14"/>
  <c r="AT15" i="14"/>
  <c r="AS15" i="14"/>
  <c r="AR15" i="14"/>
  <c r="AQ15" i="14"/>
  <c r="AP15" i="14"/>
  <c r="AO15" i="14"/>
  <c r="AN15" i="14"/>
  <c r="BI14" i="14"/>
  <c r="BH14" i="14"/>
  <c r="BG14" i="14"/>
  <c r="BF14" i="14"/>
  <c r="BE14" i="14"/>
  <c r="BD14" i="14"/>
  <c r="BC14" i="14"/>
  <c r="BB14" i="14"/>
  <c r="BA14" i="14"/>
  <c r="AZ14" i="14"/>
  <c r="AW14" i="14"/>
  <c r="AV14" i="14"/>
  <c r="AU14" i="14"/>
  <c r="AT14" i="14"/>
  <c r="AS14" i="14"/>
  <c r="AR14" i="14"/>
  <c r="AQ14" i="14"/>
  <c r="AP14" i="14"/>
  <c r="AO14" i="14"/>
  <c r="AN14" i="14"/>
  <c r="BI13" i="14"/>
  <c r="BH13" i="14"/>
  <c r="BG13" i="14"/>
  <c r="BF13" i="14"/>
  <c r="BE13" i="14"/>
  <c r="BD13" i="14"/>
  <c r="BC13" i="14"/>
  <c r="BB13" i="14"/>
  <c r="BA13" i="14"/>
  <c r="AZ13" i="14"/>
  <c r="AW13" i="14"/>
  <c r="AV13" i="14"/>
  <c r="AU13" i="14"/>
  <c r="AT13" i="14"/>
  <c r="AS13" i="14"/>
  <c r="AR13" i="14"/>
  <c r="AQ13" i="14"/>
  <c r="AP13" i="14"/>
  <c r="AO13" i="14"/>
  <c r="AN13" i="14"/>
  <c r="BI12" i="14"/>
  <c r="BH12" i="14"/>
  <c r="BG12" i="14"/>
  <c r="BF12" i="14"/>
  <c r="BE12" i="14"/>
  <c r="BD12" i="14"/>
  <c r="BC12" i="14"/>
  <c r="BB12" i="14"/>
  <c r="BA12" i="14"/>
  <c r="AZ12" i="14"/>
  <c r="AW12" i="14"/>
  <c r="AV12" i="14"/>
  <c r="AU12" i="14"/>
  <c r="AT12" i="14"/>
  <c r="AS12" i="14"/>
  <c r="AR12" i="14"/>
  <c r="AQ12" i="14"/>
  <c r="AP12" i="14"/>
  <c r="AO12" i="14"/>
  <c r="AN12" i="14"/>
  <c r="BI11" i="14"/>
  <c r="BH11" i="14"/>
  <c r="BG11" i="14"/>
  <c r="BF11" i="14"/>
  <c r="BE11" i="14"/>
  <c r="BD11" i="14"/>
  <c r="BC11" i="14"/>
  <c r="BB11" i="14"/>
  <c r="BA11" i="14"/>
  <c r="AZ11" i="14"/>
  <c r="AW11" i="14"/>
  <c r="AV11" i="14"/>
  <c r="AU11" i="14"/>
  <c r="AT11" i="14"/>
  <c r="AS11" i="14"/>
  <c r="AR11" i="14"/>
  <c r="AQ11" i="14"/>
  <c r="AP11" i="14"/>
  <c r="AO11" i="14"/>
  <c r="AN11" i="14"/>
  <c r="BI10" i="14"/>
  <c r="BH10" i="14"/>
  <c r="BG10" i="14"/>
  <c r="BF10" i="14"/>
  <c r="BE10" i="14"/>
  <c r="BD10" i="14"/>
  <c r="BC10" i="14"/>
  <c r="BB10" i="14"/>
  <c r="BA10" i="14"/>
  <c r="AZ10" i="14"/>
  <c r="AW10" i="14"/>
  <c r="AV10" i="14"/>
  <c r="AU10" i="14"/>
  <c r="AT10" i="14"/>
  <c r="AS10" i="14"/>
  <c r="AR10" i="14"/>
  <c r="AQ10" i="14"/>
  <c r="AP10" i="14"/>
  <c r="AO10" i="14"/>
  <c r="AN10" i="14"/>
  <c r="BI9" i="14"/>
  <c r="BH9" i="14"/>
  <c r="BG9" i="14"/>
  <c r="BF9" i="14"/>
  <c r="BE9" i="14"/>
  <c r="BD9" i="14"/>
  <c r="BC9" i="14"/>
  <c r="BB9" i="14"/>
  <c r="BA9" i="14"/>
  <c r="AZ9" i="14"/>
  <c r="AW9" i="14"/>
  <c r="AV9" i="14"/>
  <c r="AU9" i="14"/>
  <c r="AT9" i="14"/>
  <c r="AS9" i="14"/>
  <c r="AR9" i="14"/>
  <c r="AQ9" i="14"/>
  <c r="AP9" i="14"/>
  <c r="AO9" i="14"/>
  <c r="AN9" i="14"/>
  <c r="BI8" i="14"/>
  <c r="BH8" i="14"/>
  <c r="BG8" i="14"/>
  <c r="BF8" i="14"/>
  <c r="BE8" i="14"/>
  <c r="BD8" i="14"/>
  <c r="BC8" i="14"/>
  <c r="BB8" i="14"/>
  <c r="BA8" i="14"/>
  <c r="AZ8" i="14"/>
  <c r="AW8" i="14"/>
  <c r="AV8" i="14"/>
  <c r="AU8" i="14"/>
  <c r="AT8" i="14"/>
  <c r="AS8" i="14"/>
  <c r="AR8" i="14"/>
  <c r="AQ8" i="14"/>
  <c r="AP8" i="14"/>
  <c r="AO8" i="14"/>
  <c r="AN8" i="14"/>
  <c r="BI7" i="14"/>
  <c r="BH7" i="14"/>
  <c r="BG7" i="14"/>
  <c r="BF7" i="14"/>
  <c r="BE7" i="14"/>
  <c r="BD7" i="14"/>
  <c r="BC7" i="14"/>
  <c r="BB7" i="14"/>
  <c r="BA7" i="14"/>
  <c r="AZ7" i="14"/>
  <c r="AW7" i="14"/>
  <c r="AV7" i="14"/>
  <c r="AU7" i="14"/>
  <c r="AT7" i="14"/>
  <c r="AS7" i="14"/>
  <c r="AR7" i="14"/>
  <c r="AQ7" i="14"/>
  <c r="AP7" i="14"/>
  <c r="AO7" i="14"/>
  <c r="AN7" i="14"/>
  <c r="BI6" i="14"/>
  <c r="BH6" i="14"/>
  <c r="BG6" i="14"/>
  <c r="BF6" i="14"/>
  <c r="BE6" i="14"/>
  <c r="BD6" i="14"/>
  <c r="BC6" i="14"/>
  <c r="BB6" i="14"/>
  <c r="BA6" i="14"/>
  <c r="AZ6" i="14"/>
  <c r="AW6" i="14"/>
  <c r="AV6" i="14"/>
  <c r="AU6" i="14"/>
  <c r="AT6" i="14"/>
  <c r="AS6" i="14"/>
  <c r="AR6" i="14"/>
  <c r="AQ6" i="14"/>
  <c r="AP6" i="14"/>
  <c r="AO6" i="14"/>
  <c r="AN6" i="14"/>
  <c r="BI5" i="14"/>
  <c r="BH5" i="14"/>
  <c r="BG5" i="14"/>
  <c r="BF5" i="14"/>
  <c r="BE5" i="14"/>
  <c r="BD5" i="14"/>
  <c r="BC5" i="14"/>
  <c r="BB5" i="14"/>
  <c r="BA5" i="14"/>
  <c r="AZ5" i="14"/>
  <c r="AW5" i="14"/>
  <c r="AV5" i="14"/>
  <c r="AU5" i="14"/>
  <c r="AT5" i="14"/>
  <c r="AS5" i="14"/>
  <c r="AR5" i="14"/>
  <c r="AQ5" i="14"/>
  <c r="AP5" i="14"/>
  <c r="AO5" i="14"/>
  <c r="AN5" i="14"/>
  <c r="J25" i="13"/>
  <c r="J24" i="13"/>
  <c r="J23" i="13"/>
  <c r="K22" i="13"/>
  <c r="M22" i="13" s="1"/>
  <c r="J22" i="13"/>
  <c r="J21" i="13"/>
  <c r="K21" i="13" s="1"/>
  <c r="M21" i="13" s="1"/>
  <c r="J20" i="13"/>
  <c r="K20" i="13" s="1"/>
  <c r="M20" i="13" s="1"/>
  <c r="J19" i="13"/>
  <c r="K19" i="13" s="1"/>
  <c r="M19" i="13" s="1"/>
  <c r="M14" i="13"/>
  <c r="J14" i="13"/>
  <c r="J12" i="13"/>
  <c r="J11" i="13"/>
  <c r="J10" i="13"/>
  <c r="J9" i="13"/>
  <c r="J7" i="13"/>
  <c r="L6" i="13"/>
  <c r="L8" i="13" s="1"/>
  <c r="L13" i="13" s="1"/>
  <c r="K6" i="13"/>
  <c r="K8" i="13" s="1"/>
  <c r="H6" i="13"/>
  <c r="H8" i="13" s="1"/>
  <c r="H13" i="13" s="1"/>
  <c r="H18" i="13" s="1"/>
  <c r="G6" i="13"/>
  <c r="G8" i="13" s="1"/>
  <c r="G13" i="13" s="1"/>
  <c r="J5" i="13"/>
  <c r="J4" i="13"/>
  <c r="M25" i="13"/>
  <c r="M23" i="13"/>
  <c r="M12" i="13"/>
  <c r="M11" i="13"/>
  <c r="M10" i="13"/>
  <c r="M9" i="13"/>
  <c r="M7" i="13"/>
  <c r="M5" i="13"/>
  <c r="E6" i="13"/>
  <c r="M6" i="13" s="1"/>
  <c r="J25" i="12"/>
  <c r="M25" i="12"/>
  <c r="J24" i="12"/>
  <c r="M24" i="12"/>
  <c r="J23" i="12"/>
  <c r="M23" i="12"/>
  <c r="M22" i="12"/>
  <c r="J22" i="12"/>
  <c r="M21" i="12"/>
  <c r="J21" i="12"/>
  <c r="M20" i="12"/>
  <c r="J20" i="12"/>
  <c r="M19" i="12"/>
  <c r="J19" i="12"/>
  <c r="M17" i="12"/>
  <c r="M16" i="12"/>
  <c r="M15" i="12"/>
  <c r="J14" i="12"/>
  <c r="M14" i="12"/>
  <c r="M12" i="12"/>
  <c r="J12" i="12"/>
  <c r="J11" i="12"/>
  <c r="M11" i="12"/>
  <c r="J10" i="12"/>
  <c r="M10" i="12"/>
  <c r="J9" i="12"/>
  <c r="M9" i="12"/>
  <c r="G8" i="12"/>
  <c r="G13" i="12" s="1"/>
  <c r="J7" i="12"/>
  <c r="M7" i="12"/>
  <c r="L6" i="12"/>
  <c r="L8" i="12" s="1"/>
  <c r="L13" i="12" s="1"/>
  <c r="L18" i="12" s="1"/>
  <c r="K6" i="12"/>
  <c r="K8" i="12" s="1"/>
  <c r="K13" i="12" s="1"/>
  <c r="K18" i="12" s="1"/>
  <c r="H6" i="12"/>
  <c r="H8" i="12" s="1"/>
  <c r="G6" i="12"/>
  <c r="J5" i="12"/>
  <c r="M5" i="12"/>
  <c r="J4" i="12"/>
  <c r="M25" i="11"/>
  <c r="J25" i="11"/>
  <c r="J24" i="11"/>
  <c r="J23" i="11"/>
  <c r="M22" i="11"/>
  <c r="J22" i="11"/>
  <c r="M21" i="11"/>
  <c r="J21" i="11"/>
  <c r="M20" i="11"/>
  <c r="J20" i="11"/>
  <c r="M19" i="11"/>
  <c r="J19" i="11"/>
  <c r="M17" i="11"/>
  <c r="M16" i="11"/>
  <c r="M15" i="11"/>
  <c r="J14" i="11"/>
  <c r="J12" i="11"/>
  <c r="J11" i="11"/>
  <c r="J10" i="11"/>
  <c r="J9" i="11"/>
  <c r="J7" i="11"/>
  <c r="K6" i="11"/>
  <c r="H6" i="11"/>
  <c r="H8" i="11" s="1"/>
  <c r="H13" i="11" s="1"/>
  <c r="H18" i="11" s="1"/>
  <c r="G6" i="11"/>
  <c r="G8" i="11" s="1"/>
  <c r="J5" i="11"/>
  <c r="J4" i="11"/>
  <c r="M24" i="11"/>
  <c r="M23" i="11"/>
  <c r="M14" i="11"/>
  <c r="M12" i="11"/>
  <c r="M11" i="11"/>
  <c r="M10" i="11"/>
  <c r="M9" i="11"/>
  <c r="M7" i="11"/>
  <c r="E6" i="11"/>
  <c r="M4" i="11"/>
  <c r="J25" i="10"/>
  <c r="J24" i="10"/>
  <c r="M23" i="10"/>
  <c r="J23" i="10"/>
  <c r="M22" i="10"/>
  <c r="J22" i="10"/>
  <c r="M21" i="10"/>
  <c r="J21" i="10"/>
  <c r="M20" i="10"/>
  <c r="J20" i="10"/>
  <c r="M19" i="10"/>
  <c r="J19" i="10"/>
  <c r="M17" i="10"/>
  <c r="M16" i="10"/>
  <c r="M15" i="10"/>
  <c r="M14" i="10"/>
  <c r="J14" i="10"/>
  <c r="J12" i="10"/>
  <c r="M11" i="10"/>
  <c r="J11" i="10"/>
  <c r="J10" i="10"/>
  <c r="J9" i="10"/>
  <c r="J7" i="10"/>
  <c r="K6" i="10"/>
  <c r="K8" i="10" s="1"/>
  <c r="H6" i="10"/>
  <c r="H8" i="10" s="1"/>
  <c r="H13" i="10" s="1"/>
  <c r="H18" i="10" s="1"/>
  <c r="G6" i="10"/>
  <c r="M5" i="10"/>
  <c r="J5" i="10"/>
  <c r="J4" i="10"/>
  <c r="M25" i="10"/>
  <c r="M24" i="10"/>
  <c r="M12" i="10"/>
  <c r="M10" i="10"/>
  <c r="M9" i="10"/>
  <c r="M7" i="10"/>
  <c r="M4" i="10"/>
  <c r="M25" i="9"/>
  <c r="J25" i="9"/>
  <c r="M24" i="9"/>
  <c r="J24" i="9"/>
  <c r="M23" i="9"/>
  <c r="J23" i="9"/>
  <c r="M22" i="9"/>
  <c r="J22" i="9"/>
  <c r="M21" i="9"/>
  <c r="J21" i="9"/>
  <c r="M20" i="9"/>
  <c r="J20" i="9"/>
  <c r="M19" i="9"/>
  <c r="M17" i="9"/>
  <c r="J17" i="9"/>
  <c r="M16" i="9"/>
  <c r="M15" i="9"/>
  <c r="M14" i="9"/>
  <c r="J14" i="9"/>
  <c r="M12" i="9"/>
  <c r="J12" i="9"/>
  <c r="M11" i="9"/>
  <c r="J11" i="9"/>
  <c r="M10" i="9"/>
  <c r="J10" i="9"/>
  <c r="M9" i="9"/>
  <c r="J9" i="9"/>
  <c r="M7" i="9"/>
  <c r="J7" i="9"/>
  <c r="K6" i="9"/>
  <c r="K8" i="9" s="1"/>
  <c r="M5" i="9"/>
  <c r="J5" i="9"/>
  <c r="M4" i="9"/>
  <c r="I6" i="9"/>
  <c r="I8" i="9" s="1"/>
  <c r="I13" i="9" s="1"/>
  <c r="I18" i="9" s="1"/>
  <c r="H6" i="9"/>
  <c r="H8" i="9" s="1"/>
  <c r="H13" i="9" s="1"/>
  <c r="H18" i="9" s="1"/>
  <c r="G6" i="9"/>
  <c r="E6" i="9"/>
  <c r="AS65" i="3"/>
  <c r="AS72" i="3" s="1"/>
  <c r="AS59" i="3"/>
  <c r="AS47" i="3"/>
  <c r="AS36" i="3"/>
  <c r="AS23" i="3"/>
  <c r="AS28" i="3" s="1"/>
  <c r="AS34" i="3" s="1"/>
  <c r="AS54" i="2"/>
  <c r="AK54" i="2"/>
  <c r="AT56" i="2"/>
  <c r="AT45" i="2"/>
  <c r="AT34" i="2"/>
  <c r="AT36" i="2" s="1"/>
  <c r="AT15" i="2"/>
  <c r="AS8" i="2"/>
  <c r="AQ5" i="1"/>
  <c r="AP22" i="1"/>
  <c r="AP19" i="1"/>
  <c r="AP17" i="1"/>
  <c r="AP15" i="1"/>
  <c r="AP12" i="1"/>
  <c r="AP7" i="1"/>
  <c r="AK15" i="1"/>
  <c r="AN15" i="1"/>
  <c r="J31" i="1"/>
  <c r="J28" i="1"/>
  <c r="J7" i="1"/>
  <c r="AT23" i="2"/>
  <c r="AQ6" i="1"/>
  <c r="AI22" i="1"/>
  <c r="AJ15" i="1"/>
  <c r="AI15" i="1"/>
  <c r="AI17" i="1" s="1"/>
  <c r="AI19" i="1" s="1"/>
  <c r="AJ12" i="1"/>
  <c r="AJ17" i="1" s="1"/>
  <c r="AJ19" i="1" s="1"/>
  <c r="AI12" i="1"/>
  <c r="AI7" i="1"/>
  <c r="AJ7" i="1"/>
  <c r="E6" i="10" l="1"/>
  <c r="M6" i="11"/>
  <c r="M5" i="11"/>
  <c r="E6" i="12"/>
  <c r="E8" i="12" s="1"/>
  <c r="M4" i="13"/>
  <c r="L18" i="13"/>
  <c r="K13" i="13"/>
  <c r="G18" i="13"/>
  <c r="E8" i="13"/>
  <c r="M8" i="13" s="1"/>
  <c r="E13" i="12"/>
  <c r="M8" i="12"/>
  <c r="H13" i="12"/>
  <c r="H18" i="12" s="1"/>
  <c r="G18" i="12"/>
  <c r="M4" i="12"/>
  <c r="M6" i="12" s="1"/>
  <c r="G13" i="11"/>
  <c r="K8" i="11"/>
  <c r="E8" i="11"/>
  <c r="K13" i="10"/>
  <c r="G8" i="10"/>
  <c r="G8" i="9"/>
  <c r="J6" i="9"/>
  <c r="M8" i="9"/>
  <c r="K13" i="9"/>
  <c r="J4" i="9"/>
  <c r="M6" i="9"/>
  <c r="E8" i="9"/>
  <c r="AS57" i="3"/>
  <c r="AS73" i="3"/>
  <c r="AS76" i="3" s="1"/>
  <c r="AT57" i="2"/>
  <c r="AT58" i="2" s="1"/>
  <c r="AT59" i="2" s="1"/>
  <c r="AT24" i="2"/>
  <c r="AH22" i="1"/>
  <c r="AH19" i="1"/>
  <c r="AH17" i="1"/>
  <c r="AH15" i="1"/>
  <c r="AH12" i="1"/>
  <c r="AH7" i="1"/>
  <c r="E8" i="10" l="1"/>
  <c r="M6" i="10"/>
  <c r="K24" i="13"/>
  <c r="M24" i="13" s="1"/>
  <c r="E13" i="13"/>
  <c r="M13" i="13" s="1"/>
  <c r="E18" i="12"/>
  <c r="M18" i="12" s="1"/>
  <c r="M13" i="12"/>
  <c r="M8" i="11"/>
  <c r="K13" i="11"/>
  <c r="G18" i="11"/>
  <c r="E13" i="11"/>
  <c r="G13" i="10"/>
  <c r="K18" i="10"/>
  <c r="K18" i="9"/>
  <c r="M18" i="9" s="1"/>
  <c r="M13" i="9"/>
  <c r="J8" i="9"/>
  <c r="G13" i="9"/>
  <c r="E13" i="9"/>
  <c r="AR59" i="3"/>
  <c r="AQ20" i="1"/>
  <c r="AQ21" i="1"/>
  <c r="AQ26" i="1"/>
  <c r="AQ34" i="1"/>
  <c r="AQ33" i="1"/>
  <c r="AQ31" i="1"/>
  <c r="AQ28" i="1"/>
  <c r="AQ25" i="1"/>
  <c r="AQ24" i="1"/>
  <c r="AQ18" i="1"/>
  <c r="AQ16" i="1"/>
  <c r="AQ14" i="1"/>
  <c r="AQ13" i="1"/>
  <c r="AQ11" i="1"/>
  <c r="AQ10" i="1"/>
  <c r="AQ9" i="1"/>
  <c r="AQ8" i="1"/>
  <c r="AQ59" i="3"/>
  <c r="AR15" i="2"/>
  <c r="AR34" i="2"/>
  <c r="AR36" i="2" s="1"/>
  <c r="AR23" i="2"/>
  <c r="E13" i="10" l="1"/>
  <c r="M8" i="10"/>
  <c r="E18" i="13"/>
  <c r="M13" i="11"/>
  <c r="K18" i="11"/>
  <c r="E18" i="11"/>
  <c r="G18" i="10"/>
  <c r="G18" i="9"/>
  <c r="J13" i="9"/>
  <c r="E18" i="9"/>
  <c r="AR65" i="3"/>
  <c r="AQ30" i="1"/>
  <c r="AQ27" i="1"/>
  <c r="AR23" i="3"/>
  <c r="AR72" i="3"/>
  <c r="AR47" i="3"/>
  <c r="AR36" i="3"/>
  <c r="AS56" i="2"/>
  <c r="AS45" i="2"/>
  <c r="AS34" i="2"/>
  <c r="AS36" i="2" s="1"/>
  <c r="AS23" i="2"/>
  <c r="AS15" i="2"/>
  <c r="J15" i="1"/>
  <c r="AQ65" i="3"/>
  <c r="AQ72" i="3" s="1"/>
  <c r="AQ47" i="3"/>
  <c r="AQ36" i="3"/>
  <c r="AQ23" i="3"/>
  <c r="AQ28" i="3" s="1"/>
  <c r="AQ34" i="3" s="1"/>
  <c r="AR56" i="2"/>
  <c r="AR45" i="2"/>
  <c r="AR24" i="2"/>
  <c r="E18" i="10" l="1"/>
  <c r="M18" i="10" s="1"/>
  <c r="M13" i="10"/>
  <c r="M18" i="11"/>
  <c r="AQ15" i="1"/>
  <c r="AR28" i="3"/>
  <c r="AR34" i="3" s="1"/>
  <c r="J12" i="1"/>
  <c r="AQ7" i="1"/>
  <c r="AR57" i="3"/>
  <c r="AS57" i="2"/>
  <c r="AS58" i="2" s="1"/>
  <c r="AS24" i="2"/>
  <c r="AQ57" i="3"/>
  <c r="AQ73" i="3" s="1"/>
  <c r="AQ76" i="3" s="1"/>
  <c r="AR57" i="2"/>
  <c r="AR58" i="2" s="1"/>
  <c r="AR59" i="2" s="1"/>
  <c r="AQ12" i="1" l="1"/>
  <c r="AR73" i="3"/>
  <c r="AR76" i="3" s="1"/>
  <c r="J17" i="1"/>
  <c r="AS59" i="2"/>
  <c r="I59" i="3"/>
  <c r="AP59" i="3"/>
  <c r="I56" i="2"/>
  <c r="I45" i="2"/>
  <c r="I34" i="2"/>
  <c r="I36" i="2" s="1"/>
  <c r="I15" i="2"/>
  <c r="H45" i="2"/>
  <c r="H34" i="2"/>
  <c r="H36" i="2" s="1"/>
  <c r="H23" i="2"/>
  <c r="H15" i="2"/>
  <c r="AN20" i="1"/>
  <c r="AN23" i="1"/>
  <c r="AN26" i="1"/>
  <c r="AN29" i="1"/>
  <c r="AN32" i="1"/>
  <c r="J19" i="1" l="1"/>
  <c r="AQ32" i="1"/>
  <c r="AQ29" i="1"/>
  <c r="AQ23" i="1"/>
  <c r="AQ17" i="1"/>
  <c r="I47" i="3"/>
  <c r="I36" i="3"/>
  <c r="I57" i="3" s="1"/>
  <c r="I23" i="2"/>
  <c r="I24" i="2" s="1"/>
  <c r="AQ15" i="2"/>
  <c r="AQ23" i="2"/>
  <c r="I23" i="3"/>
  <c r="I28" i="3" s="1"/>
  <c r="I34" i="3" s="1"/>
  <c r="I57" i="2"/>
  <c r="I58" i="2" s="1"/>
  <c r="I59" i="2" s="1"/>
  <c r="I65" i="3"/>
  <c r="I72" i="3" s="1"/>
  <c r="H24" i="2"/>
  <c r="H56" i="2"/>
  <c r="H57" i="2" s="1"/>
  <c r="H58" i="2" s="1"/>
  <c r="H59" i="2" s="1"/>
  <c r="AP65" i="3"/>
  <c r="AP72" i="3" s="1"/>
  <c r="AP47" i="3"/>
  <c r="AP36" i="3"/>
  <c r="AP23" i="3"/>
  <c r="AP28" i="3" s="1"/>
  <c r="AP34" i="3" s="1"/>
  <c r="AQ56" i="2"/>
  <c r="AQ45" i="2"/>
  <c r="AQ34" i="2"/>
  <c r="AQ36" i="2" s="1"/>
  <c r="J22" i="1" l="1"/>
  <c r="AQ19" i="1"/>
  <c r="I73" i="3"/>
  <c r="I76" i="3" s="1"/>
  <c r="AP57" i="3"/>
  <c r="AP73" i="3" s="1"/>
  <c r="AP76" i="3" s="1"/>
  <c r="AQ57" i="2"/>
  <c r="AQ58" i="2" s="1"/>
  <c r="AQ24" i="2"/>
  <c r="AQ22" i="1" l="1"/>
  <c r="AQ59" i="2"/>
  <c r="AN34" i="1" l="1"/>
  <c r="AN33" i="1"/>
  <c r="AN30" i="1"/>
  <c r="AN27" i="1"/>
  <c r="AN25" i="1"/>
  <c r="AN24" i="1"/>
  <c r="AN21" i="1"/>
  <c r="AN18" i="1"/>
  <c r="AN16" i="1"/>
  <c r="AN14" i="1"/>
  <c r="AN13" i="1"/>
  <c r="AN11" i="1"/>
  <c r="AN10" i="1"/>
  <c r="AN9" i="1"/>
  <c r="AN8" i="1"/>
  <c r="AN6" i="1"/>
  <c r="AN5" i="1"/>
  <c r="AO59" i="3" l="1"/>
  <c r="AP23" i="2"/>
  <c r="I28" i="1"/>
  <c r="AN28" i="1" s="1"/>
  <c r="I7" i="1"/>
  <c r="I12" i="1" l="1"/>
  <c r="AO47" i="3"/>
  <c r="I31" i="1"/>
  <c r="AN31" i="1" s="1"/>
  <c r="H23" i="3"/>
  <c r="H28" i="3" s="1"/>
  <c r="H34" i="3" s="1"/>
  <c r="AO65" i="3"/>
  <c r="AO72" i="3" s="1"/>
  <c r="AO36" i="3"/>
  <c r="AO23" i="3"/>
  <c r="AO28" i="3" s="1"/>
  <c r="AO34" i="3" s="1"/>
  <c r="AP56" i="2"/>
  <c r="AP45" i="2"/>
  <c r="AP34" i="2"/>
  <c r="AP36" i="2" s="1"/>
  <c r="AP15" i="2"/>
  <c r="AP24" i="2" s="1"/>
  <c r="I15" i="1"/>
  <c r="AP57" i="2" l="1"/>
  <c r="AP58" i="2" s="1"/>
  <c r="AP59" i="2" s="1"/>
  <c r="AO57" i="3"/>
  <c r="AO73" i="3" s="1"/>
  <c r="AO76" i="3" s="1"/>
  <c r="I17" i="1"/>
  <c r="I19" i="1" l="1"/>
  <c r="I22" i="1" l="1"/>
  <c r="AN59" i="3" l="1"/>
  <c r="AN36" i="3"/>
  <c r="AN65" i="3" l="1"/>
  <c r="AN72" i="3" s="1"/>
  <c r="AN23" i="3"/>
  <c r="AN28" i="3" s="1"/>
  <c r="AN34" i="3" s="1"/>
  <c r="AN47" i="3"/>
  <c r="AN57" i="3"/>
  <c r="AO56" i="2"/>
  <c r="AO45" i="2"/>
  <c r="AO34" i="2"/>
  <c r="AO36" i="2" s="1"/>
  <c r="AO23" i="2"/>
  <c r="AO15" i="2"/>
  <c r="AO24" i="2" l="1"/>
  <c r="AO57" i="2"/>
  <c r="AO58" i="2" s="1"/>
  <c r="AN73" i="3"/>
  <c r="AN76" i="3" s="1"/>
  <c r="AO59" i="2" l="1"/>
  <c r="AL23" i="3"/>
  <c r="AK7" i="1"/>
  <c r="AN7" i="1" s="1"/>
  <c r="F7" i="1"/>
  <c r="H7" i="1"/>
  <c r="H12" i="1" s="1"/>
  <c r="AK12" i="1" l="1"/>
  <c r="AN12" i="1" s="1"/>
  <c r="G7" i="1"/>
  <c r="G12" i="1" s="1"/>
  <c r="H15" i="1"/>
  <c r="H17" i="1" s="1"/>
  <c r="H19" i="1" s="1"/>
  <c r="H22" i="1" s="1"/>
  <c r="G15" i="1"/>
  <c r="G17" i="1" l="1"/>
  <c r="G19" i="1" s="1"/>
  <c r="G22" i="1" s="1"/>
  <c r="AJ22" i="1"/>
  <c r="AK17" i="1"/>
  <c r="AN17" i="1" s="1"/>
  <c r="D16" i="13"/>
  <c r="J16" i="13" s="1"/>
  <c r="K16" i="13" s="1"/>
  <c r="M16" i="13" s="1"/>
  <c r="D15" i="13"/>
  <c r="J15" i="13" s="1"/>
  <c r="K15" i="13" s="1"/>
  <c r="M15" i="13" l="1"/>
  <c r="AK19" i="1"/>
  <c r="AN19" i="1" s="1"/>
  <c r="AK22" i="1" l="1"/>
  <c r="AN22" i="1" s="1"/>
  <c r="D17" i="13" l="1"/>
  <c r="J17" i="13" s="1"/>
  <c r="K17" i="13" s="1"/>
  <c r="M17" i="13" l="1"/>
  <c r="K18" i="13"/>
  <c r="M18" i="13" s="1"/>
  <c r="D15" i="12"/>
  <c r="J15" i="12" s="1"/>
  <c r="D15" i="11"/>
  <c r="J15" i="11" s="1"/>
  <c r="D17" i="12"/>
  <c r="J17" i="12" s="1"/>
  <c r="D16" i="12"/>
  <c r="J16" i="12" s="1"/>
  <c r="D17" i="11"/>
  <c r="J17" i="11" s="1"/>
  <c r="D16" i="11"/>
  <c r="J16" i="11" s="1"/>
  <c r="D17" i="10"/>
  <c r="J17" i="10" s="1"/>
  <c r="D16" i="10"/>
  <c r="J16" i="10" s="1"/>
  <c r="D15" i="10"/>
  <c r="J15" i="10" s="1"/>
  <c r="D19" i="9"/>
  <c r="J19" i="9" s="1"/>
  <c r="D16" i="9"/>
  <c r="J16" i="9" s="1"/>
  <c r="D15" i="9"/>
  <c r="J15" i="9" s="1"/>
  <c r="D6" i="11" l="1"/>
  <c r="J6" i="11" s="1"/>
  <c r="D6" i="12"/>
  <c r="J6" i="12" s="1"/>
  <c r="D8" i="12" l="1"/>
  <c r="J8" i="12" s="1"/>
  <c r="D8" i="11"/>
  <c r="J8" i="11" s="1"/>
  <c r="C6" i="13"/>
  <c r="C8" i="13" s="1"/>
  <c r="C13" i="13" s="1"/>
  <c r="C18" i="13" s="1"/>
  <c r="B6" i="13"/>
  <c r="B8" i="13" s="1"/>
  <c r="B13" i="13" s="1"/>
  <c r="B18" i="13" s="1"/>
  <c r="D6" i="13"/>
  <c r="J6" i="13" s="1"/>
  <c r="B6" i="12"/>
  <c r="B8" i="12" s="1"/>
  <c r="B13" i="12" s="1"/>
  <c r="B18" i="12" s="1"/>
  <c r="C6" i="11"/>
  <c r="C8" i="11" s="1"/>
  <c r="C13" i="11" s="1"/>
  <c r="C18" i="11" s="1"/>
  <c r="C6" i="10"/>
  <c r="D6" i="10"/>
  <c r="J6" i="10" s="1"/>
  <c r="D6" i="9"/>
  <c r="D8" i="13" l="1"/>
  <c r="J8" i="13" s="1"/>
  <c r="D13" i="12"/>
  <c r="J13" i="12" s="1"/>
  <c r="D13" i="11"/>
  <c r="J13" i="11" s="1"/>
  <c r="D8" i="10"/>
  <c r="J8" i="10" s="1"/>
  <c r="D8" i="9"/>
  <c r="D13" i="9" s="1"/>
  <c r="C6" i="9"/>
  <c r="C8" i="9" s="1"/>
  <c r="C13" i="9" s="1"/>
  <c r="C18" i="9" s="1"/>
  <c r="B6" i="10"/>
  <c r="B8" i="10" s="1"/>
  <c r="B13" i="10" s="1"/>
  <c r="B18" i="10" s="1"/>
  <c r="C6" i="12"/>
  <c r="C8" i="12" s="1"/>
  <c r="C13" i="12" s="1"/>
  <c r="C18" i="12" s="1"/>
  <c r="B6" i="9"/>
  <c r="B8" i="9" s="1"/>
  <c r="B13" i="9" s="1"/>
  <c r="B18" i="9" s="1"/>
  <c r="B6" i="11"/>
  <c r="B8" i="11" s="1"/>
  <c r="B13" i="11" s="1"/>
  <c r="B18" i="11" s="1"/>
  <c r="C8" i="10"/>
  <c r="C13" i="10" s="1"/>
  <c r="C18" i="10" s="1"/>
  <c r="D13" i="13" l="1"/>
  <c r="D18" i="12"/>
  <c r="J18" i="12" s="1"/>
  <c r="D18" i="11"/>
  <c r="J18" i="11" s="1"/>
  <c r="D13" i="10"/>
  <c r="J13" i="10" s="1"/>
  <c r="E47" i="3"/>
  <c r="F47" i="3"/>
  <c r="G47" i="3"/>
  <c r="H36" i="3"/>
  <c r="D18" i="13" l="1"/>
  <c r="J18" i="13" s="1"/>
  <c r="J13" i="13"/>
  <c r="D18" i="10"/>
  <c r="J18" i="10" s="1"/>
  <c r="D18" i="9"/>
  <c r="J18" i="9" s="1"/>
  <c r="H47" i="3"/>
  <c r="AJ56" i="2" l="1"/>
  <c r="AJ45" i="2"/>
  <c r="AJ34" i="2"/>
  <c r="AJ36" i="2" s="1"/>
  <c r="AJ23" i="2"/>
  <c r="AK23" i="2"/>
  <c r="AL23" i="2"/>
  <c r="AM23" i="2"/>
  <c r="AN23" i="2"/>
  <c r="AJ15" i="2"/>
  <c r="AK15" i="2"/>
  <c r="AL15" i="2"/>
  <c r="AM56" i="2"/>
  <c r="AN56" i="2"/>
  <c r="AM45" i="2"/>
  <c r="AN45" i="2"/>
  <c r="AM34" i="2"/>
  <c r="AM36" i="2" s="1"/>
  <c r="AN34" i="2"/>
  <c r="AN36" i="2" s="1"/>
  <c r="AM15" i="2"/>
  <c r="AN15" i="2"/>
  <c r="AN24" i="2" l="1"/>
  <c r="AM57" i="2"/>
  <c r="AM58" i="2" s="1"/>
  <c r="AL24" i="2"/>
  <c r="AJ57" i="2"/>
  <c r="AJ58" i="2" s="1"/>
  <c r="AK24" i="2"/>
  <c r="AN57" i="2"/>
  <c r="AN58" i="2" s="1"/>
  <c r="AJ24" i="2"/>
  <c r="AM24" i="2"/>
  <c r="AN59" i="2" l="1"/>
  <c r="AJ59" i="2"/>
  <c r="AM59" i="2"/>
  <c r="AM23" i="3" l="1"/>
  <c r="AM28" i="3" s="1"/>
  <c r="AM34" i="3" s="1"/>
  <c r="AL28" i="3"/>
  <c r="AL34" i="3" s="1"/>
  <c r="AM65" i="3"/>
  <c r="AL65" i="3"/>
  <c r="AM59" i="3"/>
  <c r="AL59" i="3"/>
  <c r="AM47" i="3"/>
  <c r="AL47" i="3"/>
  <c r="AM36" i="3"/>
  <c r="AL36" i="3"/>
  <c r="H57" i="3"/>
  <c r="H65" i="3"/>
  <c r="H59" i="3"/>
  <c r="AL57" i="3" l="1"/>
  <c r="AL72" i="3"/>
  <c r="H72" i="3"/>
  <c r="H73" i="3" s="1"/>
  <c r="H76" i="3" s="1"/>
  <c r="AM57" i="3"/>
  <c r="AM72" i="3"/>
  <c r="AK65" i="3"/>
  <c r="AK59" i="3"/>
  <c r="AK47" i="3"/>
  <c r="AK36" i="3"/>
  <c r="AL73" i="3" l="1"/>
  <c r="AL76" i="3" s="1"/>
  <c r="AM73" i="3"/>
  <c r="AM76" i="3" s="1"/>
  <c r="AK72" i="3"/>
  <c r="AK57" i="3"/>
  <c r="AK73" i="3" s="1"/>
  <c r="AK76" i="3" s="1"/>
  <c r="L59" i="2" l="1"/>
  <c r="M59" i="2"/>
  <c r="N59" i="2"/>
  <c r="O59" i="2"/>
  <c r="P59" i="2"/>
  <c r="Q59" i="2"/>
  <c r="R59" i="2"/>
  <c r="S59" i="2"/>
  <c r="T59" i="2"/>
  <c r="U59" i="2"/>
  <c r="V59" i="2"/>
  <c r="W59" i="2" l="1"/>
  <c r="X59" i="2"/>
  <c r="Y59" i="2"/>
  <c r="Z59" i="2"/>
  <c r="AA59" i="2"/>
  <c r="AB59" i="2"/>
  <c r="AC59" i="2"/>
  <c r="AD59" i="2"/>
  <c r="AJ65" i="3" l="1"/>
  <c r="AJ59" i="3"/>
  <c r="AJ47" i="3"/>
  <c r="AJ36" i="3"/>
  <c r="AJ72" i="3" l="1"/>
  <c r="AJ57" i="3"/>
  <c r="AJ73" i="3" l="1"/>
  <c r="AJ76" i="3"/>
  <c r="AH26" i="6" l="1"/>
  <c r="AI23" i="2" l="1"/>
  <c r="AF23" i="2"/>
  <c r="AG23" i="2" l="1"/>
  <c r="AK45" i="2" l="1"/>
  <c r="AI45" i="2"/>
  <c r="AG45" i="2"/>
  <c r="AF45" i="2"/>
  <c r="AE36" i="2"/>
  <c r="AK34" i="2"/>
  <c r="AK36" i="2" s="1"/>
  <c r="AI34" i="2"/>
  <c r="AG34" i="2"/>
  <c r="AG36" i="2" s="1"/>
  <c r="AF34" i="2"/>
  <c r="AF36" i="2" s="1"/>
  <c r="AF15" i="2"/>
  <c r="AF24" i="2" s="1"/>
  <c r="AG15" i="2"/>
  <c r="AG24" i="2" s="1"/>
  <c r="AI15" i="2"/>
  <c r="AI36" i="2" l="1"/>
  <c r="AI24" i="2"/>
  <c r="AH15" i="2"/>
  <c r="AH23" i="2"/>
  <c r="AH34" i="2"/>
  <c r="AH36" i="2" s="1"/>
  <c r="AH45" i="2"/>
  <c r="AH24" i="2" l="1"/>
  <c r="AL56" i="2"/>
  <c r="AL45" i="2"/>
  <c r="AL34" i="2"/>
  <c r="AL36" i="2" s="1"/>
  <c r="AL57" i="2" l="1"/>
  <c r="AL58" i="2" s="1"/>
  <c r="AL59" i="2" l="1"/>
  <c r="AF56" i="2"/>
  <c r="AF57" i="2" s="1"/>
  <c r="AF58" i="2" s="1"/>
  <c r="AF59" i="2" s="1"/>
  <c r="AG56" i="2"/>
  <c r="AG57" i="2" s="1"/>
  <c r="AG58" i="2" s="1"/>
  <c r="AG59" i="2" s="1"/>
  <c r="AH56" i="2"/>
  <c r="AH57" i="2" s="1"/>
  <c r="AH58" i="2" s="1"/>
  <c r="AH59" i="2" s="1"/>
  <c r="AI56" i="2"/>
  <c r="AK56" i="2"/>
  <c r="AI57" i="2" l="1"/>
  <c r="AK57" i="2"/>
  <c r="AK58" i="2" s="1"/>
  <c r="AK59" i="2" s="1"/>
  <c r="AI58" i="2" l="1"/>
  <c r="AI59" i="2" l="1"/>
  <c r="AG36" i="3" l="1"/>
  <c r="AG65" i="3" l="1"/>
  <c r="AG59" i="3"/>
  <c r="AG47" i="3"/>
  <c r="AG57" i="3" s="1"/>
  <c r="AG72" i="3" l="1"/>
  <c r="AG73" i="3" s="1"/>
  <c r="AG76" i="3" s="1"/>
  <c r="AF65" i="3"/>
  <c r="AF59" i="3"/>
  <c r="AF47" i="3"/>
  <c r="AF36" i="3"/>
  <c r="AF72" i="3" l="1"/>
  <c r="AF73" i="3" s="1"/>
  <c r="AF76" i="3" s="1"/>
  <c r="AD7" i="3" l="1"/>
  <c r="AD8" i="3"/>
  <c r="AD9" i="3"/>
  <c r="AD10" i="3"/>
  <c r="AD11" i="3"/>
  <c r="AD12" i="3"/>
  <c r="AD13" i="3"/>
  <c r="AD16" i="3"/>
  <c r="AD17" i="3"/>
  <c r="AD18" i="3"/>
  <c r="AD19" i="3"/>
  <c r="AD20" i="3"/>
  <c r="AD21" i="3"/>
  <c r="AD22" i="3"/>
  <c r="AE36" i="3" l="1"/>
  <c r="AE65" i="3" l="1"/>
  <c r="AE59" i="3"/>
  <c r="AE47" i="3"/>
  <c r="AE57" i="3" s="1"/>
  <c r="AD38" i="2"/>
  <c r="AC38" i="2"/>
  <c r="AB38" i="2"/>
  <c r="AA38" i="2"/>
  <c r="Z38" i="2"/>
  <c r="Y38" i="2"/>
  <c r="X38" i="2"/>
  <c r="W38" i="2"/>
  <c r="V38" i="2"/>
  <c r="U38" i="2"/>
  <c r="T38" i="2"/>
  <c r="S38" i="2"/>
  <c r="R38" i="2"/>
  <c r="Q38" i="2"/>
  <c r="P38" i="2"/>
  <c r="O38" i="2"/>
  <c r="N38" i="2"/>
  <c r="M38" i="2"/>
  <c r="L38" i="2"/>
  <c r="C38" i="2"/>
  <c r="D38" i="2"/>
  <c r="E38" i="2"/>
  <c r="F38" i="2"/>
  <c r="B38" i="2"/>
  <c r="E48" i="2"/>
  <c r="D48" i="2"/>
  <c r="C48" i="2"/>
  <c r="B48" i="2"/>
  <c r="F48" i="2"/>
  <c r="L48" i="2"/>
  <c r="M48" i="2"/>
  <c r="N48" i="2"/>
  <c r="O48" i="2"/>
  <c r="P48" i="2"/>
  <c r="Q48" i="2"/>
  <c r="R48" i="2"/>
  <c r="S48" i="2"/>
  <c r="T48" i="2"/>
  <c r="U48" i="2"/>
  <c r="V48" i="2"/>
  <c r="W48" i="2"/>
  <c r="X48" i="2"/>
  <c r="Y48" i="2"/>
  <c r="Z48" i="2"/>
  <c r="AA48" i="2"/>
  <c r="AB48" i="2"/>
  <c r="AC48" i="2"/>
  <c r="AD48" i="2"/>
  <c r="AE56" i="2"/>
  <c r="AE57" i="2" s="1"/>
  <c r="AE58" i="2" s="1"/>
  <c r="AE59" i="2" s="1"/>
  <c r="AE72" i="3" l="1"/>
  <c r="AE73" i="3" s="1"/>
  <c r="AE76" i="3" s="1"/>
  <c r="AD6" i="3" l="1"/>
  <c r="AD29" i="3"/>
  <c r="AD30" i="3"/>
  <c r="AD31" i="3"/>
  <c r="AD32" i="3"/>
  <c r="AD34" i="3"/>
  <c r="AD35" i="3"/>
  <c r="AD37" i="3"/>
  <c r="AD38" i="3"/>
  <c r="AD39" i="3"/>
  <c r="AD40" i="3"/>
  <c r="AD41" i="3"/>
  <c r="AD42" i="3"/>
  <c r="AD43" i="3"/>
  <c r="AD44" i="3"/>
  <c r="AD45" i="3"/>
  <c r="AD46" i="3"/>
  <c r="AD47" i="3"/>
  <c r="AD48" i="3"/>
  <c r="AD49" i="3"/>
  <c r="AD50" i="3"/>
  <c r="AD51" i="3"/>
  <c r="AD52" i="3"/>
  <c r="AD53" i="3"/>
  <c r="AD54" i="3"/>
  <c r="AD55" i="3"/>
  <c r="AD57" i="3"/>
  <c r="AD59" i="3"/>
  <c r="AD60" i="3"/>
  <c r="AD61" i="3"/>
  <c r="AD62" i="3"/>
  <c r="AD63" i="3"/>
  <c r="AD64" i="3"/>
  <c r="AD65" i="3"/>
  <c r="AD66" i="3"/>
  <c r="AD67" i="3"/>
  <c r="AD68" i="3"/>
  <c r="AD69" i="3"/>
  <c r="AD70" i="3"/>
  <c r="AD71" i="3"/>
  <c r="AD72" i="3"/>
  <c r="AD73" i="3"/>
  <c r="AD74" i="3"/>
  <c r="AD75" i="3"/>
  <c r="AD76" i="3"/>
  <c r="F36" i="3"/>
  <c r="AD36" i="3" s="1"/>
  <c r="AC65" i="3" l="1"/>
  <c r="AC59" i="3"/>
  <c r="AC47" i="3" l="1"/>
  <c r="AC36" i="3"/>
  <c r="AB65" i="3" l="1"/>
  <c r="AB59" i="3"/>
  <c r="AB47" i="3"/>
  <c r="AB36" i="3"/>
  <c r="AB34" i="3"/>
  <c r="AB72" i="3" l="1"/>
  <c r="AB57" i="3"/>
  <c r="AA34" i="3"/>
  <c r="AB73" i="3" l="1"/>
  <c r="AB76" i="3" s="1"/>
  <c r="AA65" i="3"/>
  <c r="AA59" i="3"/>
  <c r="AA47" i="3"/>
  <c r="AA36" i="3"/>
  <c r="AA57" i="3" l="1"/>
  <c r="AA72" i="3"/>
  <c r="AA73" i="3" l="1"/>
  <c r="AA76" i="3" l="1"/>
</calcChain>
</file>

<file path=xl/sharedStrings.xml><?xml version="1.0" encoding="utf-8"?>
<sst xmlns="http://schemas.openxmlformats.org/spreadsheetml/2006/main" count="1291" uniqueCount="347">
  <si>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</si>
  <si>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</si>
  <si>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</si>
  <si>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</si>
  <si>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</si>
  <si>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</si>
  <si>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</si>
  <si>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</si>
  <si>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</si>
  <si>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</si>
  <si>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</si>
  <si>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</si>
  <si>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</si>
  <si>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</si>
  <si>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</si>
  <si>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</si>
  <si>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</si>
  <si>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</si>
  <si>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</si>
  <si>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Dane narastająco</t>
  </si>
  <si>
    <t>1Q2016</t>
  </si>
  <si>
    <t>31.03.2016</t>
  </si>
  <si>
    <t>1Q 2016</t>
  </si>
  <si>
    <t>2Q2016</t>
  </si>
  <si>
    <t>30.06.2016</t>
  </si>
  <si>
    <t>3Q2016</t>
  </si>
  <si>
    <t>30.09.2016</t>
  </si>
  <si>
    <t>4Q2016</t>
  </si>
  <si>
    <t>31.12.2016</t>
  </si>
  <si>
    <t>2015*</t>
  </si>
  <si>
    <t>2Q 2015*</t>
  </si>
  <si>
    <t>3Q 2015*</t>
  </si>
  <si>
    <t>4Q 2015*</t>
  </si>
  <si>
    <t>**EBITDA znormalizowana liczona jest jako EBITDA skorygowana o nietypowe zdarzenia jednorazowe.</t>
  </si>
  <si>
    <t>1Q2017</t>
  </si>
  <si>
    <t>31.03.2017</t>
  </si>
  <si>
    <t>1Q 2015*</t>
  </si>
  <si>
    <t>2Q2017</t>
  </si>
  <si>
    <t>30.06.2017</t>
  </si>
  <si>
    <t>3Q2017</t>
  </si>
  <si>
    <t>30.09.2017</t>
  </si>
  <si>
    <t>4Q2017</t>
  </si>
  <si>
    <t>31.12.2017</t>
  </si>
  <si>
    <t>31.03.2018</t>
  </si>
  <si>
    <t>1Q2018</t>
  </si>
  <si>
    <t>2Q2018</t>
  </si>
  <si>
    <t>30.06.2018</t>
  </si>
  <si>
    <t>3Q2018</t>
  </si>
  <si>
    <t>30.09.2018</t>
  </si>
  <si>
    <t>4Q2018</t>
  </si>
  <si>
    <t>31.12.2018</t>
  </si>
  <si>
    <t>1Q2019</t>
  </si>
  <si>
    <t>2Q2019</t>
  </si>
  <si>
    <t>3Q2019</t>
  </si>
  <si>
    <t>4Q2019</t>
  </si>
  <si>
    <t>1Q2020</t>
  </si>
  <si>
    <t>31.12.2019*</t>
  </si>
  <si>
    <t>2Q2020</t>
  </si>
  <si>
    <t>3Q2020</t>
  </si>
  <si>
    <t>1Q2015</t>
  </si>
  <si>
    <t>1Q2019*</t>
  </si>
  <si>
    <t>2Q2019*</t>
  </si>
  <si>
    <t>3Q2019*</t>
  </si>
  <si>
    <t>4Q2019*</t>
  </si>
  <si>
    <t>1Q2020*</t>
  </si>
  <si>
    <t>2019*</t>
  </si>
  <si>
    <t>2Q2015</t>
  </si>
  <si>
    <t>3Q2015</t>
  </si>
  <si>
    <t>4Q2015</t>
  </si>
  <si>
    <t>1Q2021</t>
  </si>
  <si>
    <t>4Q2020*</t>
  </si>
  <si>
    <t>2020*</t>
  </si>
  <si>
    <t>2Q2020***</t>
  </si>
  <si>
    <t>3Q2020***</t>
  </si>
  <si>
    <t>3Q2019***</t>
  </si>
  <si>
    <t>2Q2019***</t>
  </si>
  <si>
    <t>1Q2019***</t>
  </si>
  <si>
    <t>31.03.2019**</t>
  </si>
  <si>
    <t>30.06.2019**</t>
  </si>
  <si>
    <t>1Q2019**</t>
  </si>
  <si>
    <t>2Q2019**</t>
  </si>
  <si>
    <t>3Q2019**</t>
  </si>
  <si>
    <t>2Q2021</t>
  </si>
  <si>
    <t>3Q2021</t>
  </si>
  <si>
    <t>4Q2021</t>
  </si>
  <si>
    <t>31.12.2020*</t>
  </si>
  <si>
    <t>01.01.2019</t>
  </si>
  <si>
    <t>31.03.2020</t>
  </si>
  <si>
    <t>30.06.2020</t>
  </si>
  <si>
    <t>30.09.2020</t>
  </si>
  <si>
    <t>1Q2022</t>
  </si>
  <si>
    <t>31.12.2021*</t>
  </si>
  <si>
    <t>2Q2022</t>
  </si>
  <si>
    <t>01.01-30.06.2022</t>
  </si>
  <si>
    <t>01.01-31.03.2022</t>
  </si>
  <si>
    <t>01.01-31.12.2021</t>
  </si>
  <si>
    <t>01.01-30.09.2021</t>
  </si>
  <si>
    <t>01.01-30.06.2021</t>
  </si>
  <si>
    <t>01.01-31.03.2020</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</si>
  <si>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</si>
  <si>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</si>
  <si>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</si>
  <si>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</si>
  <si>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</si>
  <si>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</si>
  <si>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</si>
  <si>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</si>
  <si>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</si>
  <si>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</si>
  <si>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</si>
  <si>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</si>
  <si>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</si>
  <si>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</si>
  <si>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</si>
  <si>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</si>
  <si>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</si>
  <si>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</si>
  <si>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</si>
  <si>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</si>
  <si>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</si>
  <si>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</si>
  <si>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</si>
  <si>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</si>
  <si>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</si>
  <si>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</si>
  <si>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</si>
  <si>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</si>
  <si>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EBITDA from continuing operations</t>
  </si>
  <si>
    <t>Normalised EBITDA from continuing operations**</t>
  </si>
  <si>
    <t>* Restated data, description of changes is provided in note 1.5 to consolidated financial statement for 2020</t>
  </si>
  <si>
    <t>** EBITDA excluding one-off events</t>
  </si>
  <si>
    <t>*** The data do not include the changes described in note 1.5 consolidated financial statement for 2020</t>
  </si>
  <si>
    <t xml:space="preserve">CONSOLIDATED STATEMENT OF FINANCIAL POSITION OF THE CIECH GROUP  </t>
  </si>
  <si>
    <t xml:space="preserve">ASSETS </t>
  </si>
  <si>
    <t>Property, plant and equipment</t>
  </si>
  <si>
    <t>Right of perpetual usufruct</t>
  </si>
  <si>
    <t>Rights to ude an asset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</si>
  <si>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</si>
  <si>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</si>
  <si>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</si>
  <si>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</si>
  <si>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</si>
  <si>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</si>
  <si>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</si>
  <si>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</si>
  <si>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</si>
  <si>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intangible assets</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</si>
  <si>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</si>
  <si>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</si>
  <si>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</si>
  <si>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</si>
  <si>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</si>
  <si>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</si>
  <si>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</si>
  <si>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</si>
  <si>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</si>
  <si>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</si>
  <si>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</si>
  <si>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Hedging deposit</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</si>
  <si>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</si>
  <si>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</si>
  <si>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</si>
  <si>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</si>
  <si>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</si>
  <si>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</si>
  <si>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</si>
  <si>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</si>
  <si>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Lease liabilities</t>
  </si>
  <si>
    <t>Leaseback liabilities</t>
  </si>
  <si>
    <t>Finance lease liabilities</t>
  </si>
  <si>
    <t>Other non-current liabilities</t>
  </si>
  <si>
    <t>Employee benefits reserve</t>
  </si>
  <si>
    <t xml:space="preserve">Other provisions </t>
  </si>
  <si>
    <t>Deferred income tax liability</t>
  </si>
  <si>
    <t>Total non-current liabilities</t>
  </si>
  <si>
    <t>Overdrafrt</t>
  </si>
  <si>
    <t>Loans,  borrowings and other debt instruments</t>
  </si>
  <si>
    <t>Finance sale-and-lease-back liabilities</t>
  </si>
  <si>
    <t>Trade and other liabilities</t>
  </si>
  <si>
    <t>Reversed factoring liabilities</t>
  </si>
  <si>
    <t>Income tax liabilities</t>
  </si>
  <si>
    <t>Total current liabilities</t>
  </si>
  <si>
    <t>Total liabilities</t>
  </si>
  <si>
    <t>Total equity and liabilities</t>
  </si>
  <si>
    <t>* Restated data</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</si>
  <si>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</si>
  <si>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</si>
  <si>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</si>
  <si>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</si>
  <si>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</si>
  <si>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</si>
  <si>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</si>
  <si>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</si>
  <si>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</si>
  <si>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</si>
  <si>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</si>
  <si>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Interest on lease</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</si>
  <si>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</si>
  <si>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</si>
  <si>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</si>
  <si>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</si>
  <si>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</si>
  <si>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</si>
  <si>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</si>
  <si>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</si>
  <si>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</si>
  <si>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</si>
  <si>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</si>
  <si>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</si>
  <si>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</si>
  <si>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</si>
  <si>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</si>
  <si>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</si>
  <si>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Repayment of receivables - compensation</t>
  </si>
  <si>
    <t>Net cash from operating activities</t>
  </si>
  <si>
    <t xml:space="preserve">Cash flows from investment activities </t>
  </si>
  <si>
    <t>Inflows</t>
  </si>
  <si>
    <t>Disposal of a subsidiary**</t>
  </si>
  <si>
    <t>Disposal of intangible assets and property, plant and equipment</t>
  </si>
  <si>
    <t>Disposal of financial assets</t>
  </si>
  <si>
    <t>Disposal of investment property</t>
  </si>
  <si>
    <t>Dividends received</t>
  </si>
  <si>
    <t>Interest received</t>
  </si>
  <si>
    <t>Subsidies received</t>
  </si>
  <si>
    <t xml:space="preserve">Proceeds from loans and borrowings </t>
  </si>
  <si>
    <t>Interest received from lease</t>
  </si>
  <si>
    <t>Other inflows</t>
  </si>
  <si>
    <t>Outflows</t>
  </si>
  <si>
    <t xml:space="preserve">Acquisition of a subsidiary (after deduction of acquired cash) </t>
  </si>
  <si>
    <t>Acquisition of intangible assets and property, plant and equipment</t>
  </si>
  <si>
    <t>Cash outflow as a result of the loss of control of subsidiaries ***</t>
  </si>
  <si>
    <t>Acquisition of financial assets</t>
  </si>
  <si>
    <t>Acquisition of investment property</t>
  </si>
  <si>
    <t>Development expenditures</t>
  </si>
  <si>
    <t>Payments for emission rights</t>
  </si>
  <si>
    <t>Other outflows</t>
  </si>
  <si>
    <t>Loans paid out</t>
  </si>
  <si>
    <t>Net cash from investment activities</t>
  </si>
  <si>
    <t>Cash flows from financial activities</t>
  </si>
  <si>
    <t>Net proceeds from shares and other capital instruments issue and capital premium</t>
  </si>
  <si>
    <t>Proceeds from loans and borrowings</t>
  </si>
  <si>
    <t xml:space="preserve">"Silent partners" contribution </t>
  </si>
  <si>
    <t xml:space="preserve">Issuance of debt securities </t>
  </si>
  <si>
    <t>Other financial inflows</t>
  </si>
  <si>
    <t>Dividends paid to parent company</t>
  </si>
  <si>
    <t>Repayment of loans and borrowings</t>
  </si>
  <si>
    <t>Redumption of debt securities</t>
  </si>
  <si>
    <t>Payments of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</si>
  <si>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</si>
  <si>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</si>
  <si>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</si>
  <si>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</si>
  <si>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</si>
  <si>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</si>
  <si>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</si>
  <si>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</si>
  <si>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</si>
  <si>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</si>
  <si>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</si>
  <si>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</si>
  <si>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</si>
  <si>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</si>
  <si>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</si>
  <si>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</si>
  <si>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</si>
  <si>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</si>
  <si>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</si>
  <si>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</si>
  <si>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</si>
  <si>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</si>
  <si>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</si>
  <si>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</si>
  <si>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</si>
  <si>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</si>
  <si>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</si>
  <si>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Agro segment - P&amp;L</t>
  </si>
  <si>
    <t>Foams segment - P&amp;L</t>
  </si>
  <si>
    <t>Silicates segment - P&amp;L</t>
  </si>
  <si>
    <t>Packaging segment - P&amp;L</t>
  </si>
  <si>
    <t>Transport segment - P&amp;L</t>
  </si>
  <si>
    <t>Silicates &amp; glass segment - P&amp;L</t>
  </si>
  <si>
    <t>Organic segment - P&amp;L</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</si>
  <si>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</si>
  <si>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</si>
  <si>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</si>
  <si>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</si>
  <si>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</si>
  <si>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</si>
  <si>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</si>
  <si>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</si>
  <si>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</si>
  <si>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I-IIIQ 2022</t>
  </si>
  <si>
    <t>3Q2022</t>
  </si>
  <si>
    <t>01.01-30.09.2022</t>
  </si>
  <si>
    <t>31.12.2019</t>
  </si>
  <si>
    <t>31.12.2020</t>
  </si>
  <si>
    <t>31.03.2021</t>
  </si>
  <si>
    <t>30.09.2019</t>
  </si>
  <si>
    <t>01.01-30.09.2020</t>
  </si>
  <si>
    <t>01.01-31.03.2021</t>
  </si>
  <si>
    <t>01.01-31.12.2020</t>
  </si>
  <si>
    <t>01.01-30.06.2020</t>
  </si>
  <si>
    <t>01.01-31.03.2019</t>
  </si>
  <si>
    <t>Kwartalnie:</t>
  </si>
  <si>
    <t>3M 2022</t>
  </si>
  <si>
    <t>6M 2022</t>
  </si>
  <si>
    <t>9M 2022</t>
  </si>
  <si>
    <t>Q1 2022</t>
  </si>
  <si>
    <t>Q2 2022</t>
  </si>
  <si>
    <t>Q3 2022</t>
  </si>
  <si>
    <t>1Q 2022</t>
  </si>
  <si>
    <t>2Q 2022</t>
  </si>
  <si>
    <t>3Q 2022</t>
  </si>
  <si>
    <t>3M 2021</t>
  </si>
  <si>
    <t>6M 2021</t>
  </si>
  <si>
    <t>9M 2021</t>
  </si>
  <si>
    <t>Q1 2021</t>
  </si>
  <si>
    <t>Q2 2021</t>
  </si>
  <si>
    <t>Q3 2021</t>
  </si>
  <si>
    <t>1Q 2021</t>
  </si>
  <si>
    <t>2Q 2021</t>
  </si>
  <si>
    <t>3Q 2021</t>
  </si>
  <si>
    <t>Agro Segment</t>
  </si>
  <si>
    <t>Foams Segment</t>
  </si>
  <si>
    <t>Silicates Segment</t>
  </si>
  <si>
    <t xml:space="preserve">Packaging Segment </t>
  </si>
  <si>
    <t>Other operations Segment</t>
  </si>
  <si>
    <t>Corporate functions</t>
  </si>
  <si>
    <t>Eliminations (consolidation adjustments)</t>
  </si>
  <si>
    <t>TOTAL</t>
  </si>
  <si>
    <t xml:space="preserve">Reisins Segment </t>
  </si>
  <si>
    <t>Soda Segment</t>
  </si>
  <si>
    <t>YTD:</t>
  </si>
  <si>
    <t>OPERATING SEGMENTS 
01.01.-31.03.2022</t>
  </si>
  <si>
    <t>Result on financial activity  (non-attributable to segments)</t>
  </si>
  <si>
    <t>Net profit /(loss) on discontinuing operations</t>
  </si>
  <si>
    <t>Adjusted EBITDA from continuing operations</t>
  </si>
  <si>
    <t>OPERATING SEGMENTS 
01.01.-31.03.2021</t>
  </si>
  <si>
    <t>OPERATING SEGMENTS 
01.01.-30.06.2022</t>
  </si>
  <si>
    <t>OPERATING SEGMENTS 
01.01.-30.06.2021</t>
  </si>
  <si>
    <t>OPERATING SEGMENTS 
01.07.-30.09.2022</t>
  </si>
  <si>
    <t>OPERATING SEGMENTS 
01.07.-30.09.2021</t>
  </si>
  <si>
    <t>OPERATING SEGMENTS 
01.04.-30.06.2022</t>
  </si>
  <si>
    <t>OPERATING SEGMENTS 
01.04.-30.06.2021</t>
  </si>
  <si>
    <t>SOPERATING SEGMENTS 
01.01.-31.03.2021</t>
  </si>
  <si>
    <t>OPERATING SEGMENTS 
01.01.-30.09.2022</t>
  </si>
  <si>
    <t>OPERATING SEGMENTS 
01.01.-30.09.2021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</si>
</sst>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quot;-&quot;"/>
    <numFmt numFmtId="165" formatCode="#,###,##0.00;\(#,###,##0.00\);&quot;-&quot;"/>
    <numFmt numFmtId="166" formatCode="0.0%"/>
    <numFmt numFmtId="167" formatCode="_(#,###,##0_);_(\(#,###,##0\);_(&quot;-&quot;_)"/>
  </numFmts>
  <fonts count="33"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i/>
      <sz val="8"/>
      <color theme="1" tint="0.34998626667073579"/>
      <name val="Calibri"/>
      <family val="2"/>
      <charset val="238"/>
      <scheme val="minor"/>
    </font>
    <font>
      <sz val="11"/>
      <color theme="1"/>
      <name val="Calibri"/>
      <family val="2"/>
      <charset val="238"/>
      <scheme val="minor"/>
    </font>
    <font>
      <i/>
      <sz val="8"/>
      <color rgb="FFFF0000"/>
      <name val="Calibri"/>
      <family val="2"/>
      <charset val="238"/>
      <scheme val="minor"/>
    </font>
    <font>
      <i/>
      <sz val="8"/>
      <name val="Calibri"/>
      <family val="2"/>
      <charset val="238"/>
      <scheme val="minor"/>
    </font>
    <font>
      <sz val="8"/>
      <name val="Calibri"/>
      <family val="2"/>
      <charset val="238"/>
      <scheme val="minor"/>
    </font>
    <font>
      <sz val="8"/>
      <color rgb="FF40404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b/>
      <sz val="11"/>
      <color theme="0"/>
      <name val="Calibri"/>
      <family val="2"/>
      <charset val="238"/>
      <scheme val="minor"/>
    </font>
    <font>
      <b/>
      <sz val="16"/>
      <color theme="4"/>
      <name val="Calibri"/>
      <family val="2"/>
      <charset val="238"/>
      <scheme val="minor"/>
    </font>
    <font>
      <sz val="16"/>
      <color theme="1"/>
      <name val="Calibri"/>
      <family val="2"/>
      <charset val="238"/>
      <scheme val="minor"/>
    </font>
    <font>
      <b/>
      <sz val="11"/>
      <color theme="4"/>
      <name val="Calibri"/>
      <family val="2"/>
      <charset val="238"/>
      <scheme val="minor"/>
    </font>
    <font>
      <b/>
      <sz val="8"/>
      <color rgb="FF5373C3"/>
      <name val="Calibri"/>
      <family val="2"/>
      <charset val="238"/>
      <scheme val="minor"/>
    </font>
    <font>
      <b/>
      <sz val="8"/>
      <color rgb="FF404040"/>
      <name val="Calibri"/>
      <family val="2"/>
      <charset val="238"/>
      <scheme val="minor"/>
    </font>
    <font>
      <b/>
      <sz val="11"/>
      <color theme="5"/>
      <name val="Calibri"/>
      <family val="2"/>
      <charset val="238"/>
      <scheme val="minor"/>
    </font>
  </fonts>
  <fills count="9">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
      <patternFill patternType="solid">
        <fgColor rgb="FF021A59"/>
        <bgColor indexed="64"/>
      </patternFill>
    </fill>
    <fill>
      <patternFill patternType="solid">
        <fgColor rgb="FFDDE3F3"/>
        <bgColor indexed="64"/>
      </patternFill>
    </fill>
    <fill>
      <patternFill patternType="solid">
        <fgColor theme="5"/>
        <bgColor indexed="64"/>
      </patternFill>
    </fill>
  </fills>
  <borders count="12">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rgb="FFBFBFBF"/>
      </bottom>
      <diagonal/>
    </border>
    <border>
      <left style="thin">
        <color theme="0"/>
      </left>
      <right style="thin">
        <color theme="0"/>
      </right>
      <top style="thin">
        <color theme="0"/>
      </top>
      <bottom style="thin">
        <color rgb="FF5373C3"/>
      </bottom>
      <diagonal/>
    </border>
    <border>
      <left style="thin">
        <color theme="0"/>
      </left>
      <right style="thin">
        <color theme="0"/>
      </right>
      <top style="thin">
        <color rgb="FF5373C3"/>
      </top>
      <bottom style="thin">
        <color rgb="FF5373C3"/>
      </bottom>
      <diagonal/>
    </border>
    <border>
      <left style="thin">
        <color theme="0"/>
      </left>
      <right style="thin">
        <color theme="0"/>
      </right>
      <top style="thin">
        <color rgb="FFBFBFBF"/>
      </top>
      <bottom style="thin">
        <color rgb="FFBFBFBF"/>
      </bottom>
      <diagonal/>
    </border>
    <border>
      <left style="thin">
        <color theme="0"/>
      </left>
      <right style="thin">
        <color theme="0"/>
      </right>
      <top/>
      <bottom style="thin">
        <color rgb="FF5373C3"/>
      </bottom>
      <diagonal/>
    </border>
    <border>
      <left style="thin">
        <color theme="0"/>
      </left>
      <right style="thin">
        <color theme="0"/>
      </right>
      <top style="thin">
        <color rgb="FFBFBFBF"/>
      </top>
      <bottom style="thin">
        <color rgb="FF5373C3"/>
      </bottom>
      <diagonal/>
    </border>
  </borders>
  <cellStyleXfs count="3">
    <xf numFmtId="0" fontId="0" fillId="0" borderId="0"/>
    <xf numFmtId="0" fontId="15" fillId="0" borderId="0" applyNumberFormat="0" applyFill="0" applyBorder="0" applyAlignment="0" applyProtection="0"/>
    <xf numFmtId="9" fontId="19" fillId="0" borderId="0" applyFont="0" applyFill="0" applyBorder="0" applyAlignment="0" applyProtection="0"/>
  </cellStyleXfs>
  <cellXfs count="151">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3" fillId="5" borderId="0" xfId="0" applyNumberFormat="1" applyFont="1" applyFill="1"/>
    <xf numFmtId="164" fontId="2" fillId="5" borderId="0" xfId="0" applyNumberFormat="1" applyFont="1" applyFill="1"/>
    <xf numFmtId="0" fontId="12" fillId="5" borderId="0" xfId="0" applyFont="1" applyFill="1"/>
    <xf numFmtId="164" fontId="12"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4" fillId="5" borderId="4" xfId="0"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6" fillId="5" borderId="0" xfId="0" applyNumberFormat="1" applyFont="1" applyFill="1" applyAlignment="1">
      <alignment horizontal="right"/>
    </xf>
    <xf numFmtId="164" fontId="17" fillId="5" borderId="0" xfId="0" applyNumberFormat="1" applyFont="1" applyFill="1"/>
    <xf numFmtId="164" fontId="8" fillId="3" borderId="0" xfId="0" applyNumberFormat="1" applyFont="1" applyFill="1" applyAlignment="1">
      <alignment horizontal="center" vertical="center"/>
    </xf>
    <xf numFmtId="164" fontId="18" fillId="5" borderId="0" xfId="0" applyNumberFormat="1"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3" fillId="2" borderId="0" xfId="0" quotePrefix="1"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5" fillId="5" borderId="0" xfId="0" applyNumberFormat="1"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4" fontId="3" fillId="2" borderId="0" xfId="0" quotePrefix="1" applyNumberFormat="1" applyFont="1" applyFill="1" applyBorder="1" applyAlignment="1">
      <alignment horizontal="right" vertical="center" wrapText="1"/>
    </xf>
    <xf numFmtId="166" fontId="5" fillId="5" borderId="0" xfId="2" applyNumberFormat="1" applyFont="1" applyFill="1"/>
    <xf numFmtId="164" fontId="11" fillId="3" borderId="0" xfId="0" applyNumberFormat="1" applyFont="1" applyFill="1" applyAlignment="1">
      <alignment horizontal="right" vertical="center" wrapText="1"/>
    </xf>
    <xf numFmtId="164" fontId="11" fillId="5" borderId="0" xfId="0" applyNumberFormat="1" applyFont="1" applyFill="1"/>
    <xf numFmtId="0" fontId="2" fillId="0" borderId="0" xfId="0" applyFont="1" applyFill="1"/>
    <xf numFmtId="14" fontId="3" fillId="2" borderId="0" xfId="0"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20" fillId="5" borderId="0" xfId="0" applyFont="1" applyFill="1" applyAlignment="1">
      <alignment horizontal="left"/>
    </xf>
    <xf numFmtId="164" fontId="20" fillId="5" borderId="0" xfId="0" applyNumberFormat="1" applyFont="1" applyFill="1"/>
    <xf numFmtId="0" fontId="21" fillId="5" borderId="0" xfId="0" applyFont="1" applyFill="1" applyAlignment="1">
      <alignment horizontal="left"/>
    </xf>
    <xf numFmtId="164" fontId="21" fillId="5" borderId="0" xfId="0" applyNumberFormat="1"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5" borderId="0" xfId="0" applyNumberFormat="1" applyFont="1" applyFill="1" applyAlignment="1">
      <alignment horizontal="right" vertical="center" wrapText="1"/>
    </xf>
    <xf numFmtId="164" fontId="7" fillId="5" borderId="3" xfId="0" applyNumberFormat="1" applyFont="1" applyFill="1" applyBorder="1" applyAlignment="1">
      <alignment horizontal="right" vertical="center" wrapText="1"/>
    </xf>
    <xf numFmtId="164" fontId="7" fillId="5" borderId="2" xfId="0" applyNumberFormat="1" applyFont="1" applyFill="1" applyBorder="1" applyAlignment="1">
      <alignment horizontal="right" vertical="center" wrapText="1"/>
    </xf>
    <xf numFmtId="14" fontId="3" fillId="4" borderId="0" xfId="0" applyNumberFormat="1" applyFont="1" applyFill="1" applyBorder="1" applyAlignment="1">
      <alignment horizontal="right" vertical="center" wrapText="1"/>
    </xf>
    <xf numFmtId="164" fontId="11" fillId="5" borderId="0" xfId="0" applyNumberFormat="1" applyFont="1" applyFill="1" applyAlignment="1">
      <alignment vertical="center" wrapText="1"/>
    </xf>
    <xf numFmtId="0" fontId="11" fillId="5" borderId="0" xfId="0" applyFont="1" applyFill="1" applyAlignment="1">
      <alignment horizontal="left" vertical="center" wrapText="1"/>
    </xf>
    <xf numFmtId="0" fontId="24" fillId="3" borderId="0" xfId="0" applyFont="1" applyFill="1" applyAlignment="1">
      <alignment horizontal="left" vertical="center" wrapText="1"/>
    </xf>
    <xf numFmtId="0" fontId="11" fillId="5" borderId="0" xfId="0" applyFont="1" applyFill="1" applyAlignment="1">
      <alignment vertical="center" wrapText="1"/>
    </xf>
    <xf numFmtId="0" fontId="24" fillId="3" borderId="0" xfId="0" applyFont="1" applyFill="1" applyAlignment="1">
      <alignment vertical="center" wrapText="1"/>
    </xf>
    <xf numFmtId="0" fontId="25" fillId="3" borderId="0" xfId="0" applyFont="1" applyFill="1" applyAlignment="1">
      <alignment vertical="center"/>
    </xf>
    <xf numFmtId="0" fontId="15" fillId="4" borderId="4" xfId="1" applyFill="1" applyBorder="1" applyAlignment="1">
      <alignment vertical="center"/>
    </xf>
    <xf numFmtId="164" fontId="8" fillId="3" borderId="0" xfId="0" applyNumberFormat="1" applyFont="1" applyFill="1" applyAlignment="1">
      <alignment horizontal="center" vertical="center"/>
    </xf>
    <xf numFmtId="14" fontId="3" fillId="2" borderId="0" xfId="0" quotePrefix="1" applyNumberFormat="1" applyFont="1" applyFill="1" applyAlignment="1">
      <alignment horizontal="right" vertical="center" wrapText="1"/>
    </xf>
    <xf numFmtId="14" fontId="3" fillId="4" borderId="0" xfId="0" applyNumberFormat="1" applyFont="1" applyFill="1" applyAlignment="1">
      <alignment horizontal="right" vertical="center" wrapText="1"/>
    </xf>
    <xf numFmtId="0" fontId="3" fillId="2" borderId="0" xfId="0" applyFont="1" applyFill="1" applyAlignment="1">
      <alignment horizontal="right" vertical="center" wrapText="1"/>
    </xf>
    <xf numFmtId="164" fontId="3" fillId="4" borderId="0" xfId="0" applyNumberFormat="1" applyFont="1" applyFill="1" applyAlignment="1">
      <alignment horizontal="right" vertical="center" wrapText="1"/>
    </xf>
    <xf numFmtId="0" fontId="3" fillId="5" borderId="0" xfId="0" applyFont="1" applyFill="1" applyAlignment="1">
      <alignment horizontal="right" vertical="center" wrapText="1"/>
    </xf>
    <xf numFmtId="0" fontId="27" fillId="5" borderId="0" xfId="0" applyFont="1" applyFill="1"/>
    <xf numFmtId="0" fontId="28" fillId="5" borderId="0" xfId="0" applyFont="1" applyFill="1"/>
    <xf numFmtId="0" fontId="29" fillId="5" borderId="0" xfId="0" applyFont="1" applyFill="1" applyAlignment="1">
      <alignment horizontal="center"/>
    </xf>
    <xf numFmtId="167" fontId="30" fillId="0" borderId="7" xfId="0" applyNumberFormat="1" applyFont="1" applyBorder="1" applyAlignment="1">
      <alignment horizontal="left" vertical="center" wrapText="1"/>
    </xf>
    <xf numFmtId="167" fontId="30" fillId="7" borderId="7" xfId="0" applyNumberFormat="1" applyFont="1" applyFill="1" applyBorder="1" applyAlignment="1">
      <alignment horizontal="center" vertical="center" wrapText="1"/>
    </xf>
    <xf numFmtId="167" fontId="23" fillId="0" borderId="6" xfId="0" applyNumberFormat="1" applyFont="1" applyBorder="1" applyAlignment="1">
      <alignment vertical="center" wrapText="1"/>
    </xf>
    <xf numFmtId="167" fontId="23" fillId="7" borderId="6" xfId="0" applyNumberFormat="1" applyFont="1" applyFill="1" applyBorder="1" applyAlignment="1">
      <alignment vertical="center" wrapText="1"/>
    </xf>
    <xf numFmtId="167" fontId="31" fillId="0" borderId="8" xfId="0" applyNumberFormat="1" applyFont="1" applyBorder="1" applyAlignment="1">
      <alignment vertical="center" wrapText="1"/>
    </xf>
    <xf numFmtId="167" fontId="31" fillId="7" borderId="8" xfId="0" applyNumberFormat="1" applyFont="1" applyFill="1" applyBorder="1" applyAlignment="1">
      <alignment vertical="center" wrapText="1"/>
    </xf>
    <xf numFmtId="167" fontId="23" fillId="0" borderId="9" xfId="0" applyNumberFormat="1" applyFont="1" applyBorder="1" applyAlignment="1">
      <alignment vertical="center" wrapText="1"/>
    </xf>
    <xf numFmtId="167" fontId="31" fillId="0" borderId="8" xfId="0" applyNumberFormat="1" applyFont="1" applyBorder="1" applyAlignment="1">
      <alignment horizontal="right" vertical="center" wrapText="1"/>
    </xf>
    <xf numFmtId="167" fontId="23" fillId="0" borderId="10" xfId="0" applyNumberFormat="1" applyFont="1" applyBorder="1" applyAlignment="1">
      <alignment vertical="center" wrapText="1"/>
    </xf>
    <xf numFmtId="167" fontId="23" fillId="0" borderId="11" xfId="0" applyNumberFormat="1" applyFont="1" applyBorder="1" applyAlignment="1">
      <alignment vertical="center" wrapText="1"/>
    </xf>
    <xf numFmtId="167" fontId="23" fillId="7" borderId="10" xfId="0" applyNumberFormat="1" applyFont="1" applyFill="1" applyBorder="1" applyAlignment="1">
      <alignment vertical="center" wrapText="1"/>
    </xf>
    <xf numFmtId="0" fontId="32" fillId="5" borderId="0" xfId="0" applyFont="1" applyFill="1" applyAlignment="1">
      <alignment horizontal="center"/>
    </xf>
    <xf numFmtId="0" fontId="15" fillId="2" borderId="4" xfId="1" applyFill="1" applyBorder="1" applyAlignment="1">
      <alignment horizontal="left" vertical="center"/>
    </xf>
    <xf numFmtId="0" fontId="14" fillId="4" borderId="4" xfId="0" applyFont="1" applyFill="1" applyBorder="1" applyAlignment="1">
      <alignment horizontal="left" vertical="center"/>
    </xf>
    <xf numFmtId="0" fontId="12" fillId="5" borderId="0" xfId="0" applyFont="1" applyFill="1" applyAlignment="1">
      <alignment horizontal="left" wrapText="1"/>
    </xf>
    <xf numFmtId="164" fontId="8" fillId="3" borderId="0" xfId="0" applyNumberFormat="1" applyFont="1" applyFill="1" applyAlignment="1">
      <alignment horizontal="center" vertical="center"/>
    </xf>
    <xf numFmtId="0" fontId="26" fillId="8" borderId="5" xfId="0" applyFont="1" applyFill="1" applyBorder="1" applyAlignment="1">
      <alignment horizontal="center"/>
    </xf>
    <xf numFmtId="0" fontId="26" fillId="6" borderId="5"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21A59"/>
      <color rgb="FF5CC194"/>
      <color rgb="FF5BB5C2"/>
      <color rgb="FFF2F2F2"/>
      <color rgb="FF4C4C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2753946</xdr:colOff>
      <xdr:row>4</xdr:row>
      <xdr:rowOff>66295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6"/>
  <sheetViews>
    <sheetView zoomScale="70" zoomScaleNormal="70" workbookViewId="0">
      <selection activeCell="C11" sqref="C11"/>
    </sheetView>
  </sheetViews>
  <sheetFormatPr defaultColWidth="9.1796875" defaultRowHeight="14.5" x14ac:dyDescent="0.35"/>
  <cols>
    <col min="1" max="1" width="4.453125" style="3" customWidth="1"/>
    <col min="2" max="2" width="9.1796875" style="3"/>
    <col min="3" max="3" width="70.1796875" style="3" customWidth="1"/>
    <col min="4" max="16384" width="9.1796875" style="3"/>
  </cols>
  <sheetData>
    <row r="7" spans="2:3" ht="22" customHeight="1" x14ac:dyDescent="0.35">
      <c r="B7" s="145" t="s">
        <v>282</v>
      </c>
      <c r="C7" s="145"/>
    </row>
    <row r="8" spans="2:3" ht="22" customHeight="1" x14ac:dyDescent="0.35">
      <c r="B8" s="145" t="s">
        <v>283</v>
      </c>
      <c r="C8" s="145"/>
    </row>
    <row r="9" spans="2:3" ht="22" customHeight="1" x14ac:dyDescent="0.35">
      <c r="B9" s="145" t="s">
        <v>284</v>
      </c>
      <c r="C9" s="145"/>
    </row>
    <row r="10" spans="2:3" ht="22" customHeight="1" x14ac:dyDescent="0.35">
      <c r="B10" s="146" t="s">
        <v>285</v>
      </c>
      <c r="C10" s="146"/>
    </row>
    <row r="11" spans="2:3" ht="22" customHeight="1" x14ac:dyDescent="0.35">
      <c r="B11" s="74"/>
      <c r="C11" s="123" t="s">
        <v>286</v>
      </c>
    </row>
    <row r="12" spans="2:3" ht="22" customHeight="1" x14ac:dyDescent="0.35">
      <c r="B12" s="74"/>
      <c r="C12" s="123" t="s">
        <v>287</v>
      </c>
    </row>
    <row r="13" spans="2:3" ht="22" customHeight="1" x14ac:dyDescent="0.35">
      <c r="B13" s="74"/>
      <c r="C13" s="123" t="s">
        <v>288</v>
      </c>
    </row>
    <row r="14" spans="2:3" ht="22" customHeight="1" x14ac:dyDescent="0.35">
      <c r="B14" s="74"/>
      <c r="C14" s="123" t="s">
        <v>289</v>
      </c>
    </row>
    <row r="16" spans="2:3" s="56" customFormat="1" ht="45.75" customHeight="1" x14ac:dyDescent="0.25">
      <c r="B16" s="147" t="s">
        <v>290</v>
      </c>
      <c r="C16" s="147"/>
    </row>
  </sheetData>
  <mergeCells count="5">
    <mergeCell ref="B7:C7"/>
    <mergeCell ref="B8:C8"/>
    <mergeCell ref="B9:C9"/>
    <mergeCell ref="B10:C10"/>
    <mergeCell ref="B16:C16"/>
  </mergeCells>
  <hyperlinks>
    <hyperlink ref="B7:C7" location="'P&amp;L'!A1" display="1. CONSOLIDATED STATEMENT OF PROFIT OR LOSS OF THE CIECH GROUP" xr:uid="{6CB02339-B53B-4421-AA95-FBAE144A4F71}"/>
    <hyperlink ref="B8:C8" location="'Balace sheet'!A1" display="2. CONSOLIDATED STATEMENT OF FINANCIAL POSITION OF THE CIECH GROUP  " xr:uid="{C30E4F8B-F78D-4FA3-AEAD-54470D79DB84}"/>
    <hyperlink ref="B9:C9" location="'Cash flow'!A1" display="3. CONSOLIDATED STATEMENT OF CASH FLOWS OF THE CIECH GROUP" xr:uid="{2986D089-E9D4-408D-B3CB-C0BCCCB4D752}"/>
    <hyperlink ref="C11" location="'Soda segment'!A1" display="4.1. Soda Segment" xr:uid="{AF898442-BE53-4BB8-A89D-FBB7626CAAA1}"/>
    <hyperlink ref="C12" location="'Organic segment'!A1" display="4.2. Organic segment" xr:uid="{6DBBA74B-AB25-4894-B342-61BC138A76B2}"/>
    <hyperlink ref="C13" location="'S&amp;G segment'!A1" display="4.3. Silicates &amp; glass segment" xr:uid="{7925362F-1EA7-4206-B26D-11EEDFC648D1}"/>
    <hyperlink ref="C14" location="'Transport segment'!A1" display="4.4. Transport segment" xr:uid="{2EE7EA45-584F-4837-A2D5-5FFB821F851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6A32-D6B2-4F14-B4FE-F3BCDDA63FBD}">
  <sheetPr>
    <tabColor rgb="FF021A59"/>
    <pageSetUpPr fitToPage="1"/>
  </sheetPr>
  <dimension ref="A1:X29"/>
  <sheetViews>
    <sheetView zoomScale="82" zoomScaleNormal="82" workbookViewId="0">
      <pane xSplit="1" ySplit="3" topLeftCell="B4" activePane="bottomRight" state="frozen"/>
      <selection activeCell="A33" sqref="A33"/>
      <selection pane="topRight" activeCell="A33" sqref="A33"/>
      <selection pane="bottomLeft" activeCell="A33" sqref="A33"/>
      <selection pane="bottomRight" activeCell="C32" sqref="C32"/>
    </sheetView>
  </sheetViews>
  <sheetFormatPr defaultColWidth="9.1796875" defaultRowHeight="14.5" x14ac:dyDescent="0.35"/>
  <cols>
    <col min="1" max="1" width="55.26953125" style="51" customWidth="1"/>
    <col min="2" max="6" width="10.7265625" style="51" customWidth="1"/>
    <col min="7" max="16384" width="9.1796875" style="51"/>
  </cols>
  <sheetData>
    <row r="1" spans="1:24" ht="21" x14ac:dyDescent="0.5">
      <c r="A1" s="9" t="s">
        <v>278</v>
      </c>
    </row>
    <row r="3" spans="1:24" s="59" customFormat="1" x14ac:dyDescent="0.35">
      <c r="A3" s="117" t="s">
        <v>100</v>
      </c>
      <c r="B3" s="58">
        <v>2019</v>
      </c>
      <c r="C3" s="58">
        <v>2020</v>
      </c>
      <c r="D3" s="58">
        <v>2021</v>
      </c>
      <c r="E3" s="127" t="s">
        <v>291</v>
      </c>
      <c r="G3" s="128" t="s">
        <v>69</v>
      </c>
      <c r="H3" s="128" t="s">
        <v>82</v>
      </c>
      <c r="I3" s="128" t="s">
        <v>83</v>
      </c>
      <c r="J3" s="128" t="s">
        <v>84</v>
      </c>
      <c r="K3" s="128" t="s">
        <v>90</v>
      </c>
      <c r="L3" s="128" t="s">
        <v>92</v>
      </c>
      <c r="M3" s="128" t="s">
        <v>292</v>
      </c>
      <c r="N3" s="51"/>
      <c r="O3" s="51"/>
      <c r="P3" s="51"/>
      <c r="Q3" s="51"/>
      <c r="R3" s="51"/>
      <c r="S3" s="51"/>
      <c r="T3" s="51"/>
      <c r="U3" s="51"/>
      <c r="V3" s="51"/>
      <c r="W3" s="51"/>
      <c r="X3" s="51"/>
    </row>
    <row r="4" spans="1:24" s="55" customFormat="1" x14ac:dyDescent="0.35">
      <c r="A4" s="21" t="s">
        <v>256</v>
      </c>
      <c r="B4" s="16">
        <v>69205</v>
      </c>
      <c r="C4" s="16">
        <v>67051</v>
      </c>
      <c r="D4" s="16">
        <v>73652</v>
      </c>
      <c r="E4" s="16">
        <v>76220</v>
      </c>
      <c r="F4" s="15"/>
      <c r="G4" s="16">
        <v>13718</v>
      </c>
      <c r="H4" s="16">
        <v>18457</v>
      </c>
      <c r="I4" s="16">
        <v>15204</v>
      </c>
      <c r="J4" s="16">
        <f t="shared" ref="J4:J25" si="0">D4-G4-H4-I4</f>
        <v>26273</v>
      </c>
      <c r="K4" s="16">
        <v>18308</v>
      </c>
      <c r="L4" s="16">
        <v>23292</v>
      </c>
      <c r="M4" s="16">
        <f t="shared" ref="M4:M25" si="1">E4-L4-K4</f>
        <v>34620</v>
      </c>
      <c r="N4" s="51"/>
      <c r="O4" s="51"/>
      <c r="P4" s="51"/>
      <c r="Q4" s="51"/>
      <c r="R4" s="51"/>
      <c r="S4" s="51"/>
      <c r="T4" s="51"/>
      <c r="U4" s="51"/>
      <c r="V4" s="51"/>
      <c r="W4" s="51"/>
      <c r="X4" s="51"/>
    </row>
    <row r="5" spans="1:24" s="65" customFormat="1" ht="15" thickBot="1" x14ac:dyDescent="0.4">
      <c r="A5" s="63" t="s">
        <v>257</v>
      </c>
      <c r="B5" s="16">
        <v>1</v>
      </c>
      <c r="C5" s="16">
        <v>3</v>
      </c>
      <c r="D5" s="16">
        <v>1134</v>
      </c>
      <c r="E5" s="16">
        <v>958</v>
      </c>
      <c r="F5" s="64"/>
      <c r="G5" s="16">
        <v>2</v>
      </c>
      <c r="H5" s="16">
        <v>309</v>
      </c>
      <c r="I5" s="16">
        <v>341</v>
      </c>
      <c r="J5" s="16">
        <f t="shared" si="0"/>
        <v>482</v>
      </c>
      <c r="K5" s="16">
        <v>302</v>
      </c>
      <c r="L5" s="16">
        <v>327</v>
      </c>
      <c r="M5" s="16">
        <f t="shared" si="1"/>
        <v>329</v>
      </c>
      <c r="N5" s="51"/>
      <c r="O5" s="51"/>
      <c r="P5" s="51"/>
      <c r="Q5" s="51"/>
      <c r="R5" s="51"/>
      <c r="S5" s="51"/>
      <c r="T5" s="51"/>
      <c r="U5" s="51"/>
      <c r="V5" s="51"/>
      <c r="W5" s="51"/>
      <c r="X5" s="51"/>
    </row>
    <row r="6" spans="1:24" s="68" customFormat="1" ht="15" thickBot="1" x14ac:dyDescent="0.4">
      <c r="A6" s="66" t="s">
        <v>258</v>
      </c>
      <c r="B6" s="23">
        <f>+B4+B5</f>
        <v>69206</v>
      </c>
      <c r="C6" s="23">
        <f t="shared" ref="C6:E6" si="2">+C4+C5</f>
        <v>67054</v>
      </c>
      <c r="D6" s="23">
        <f t="shared" si="2"/>
        <v>74786</v>
      </c>
      <c r="E6" s="23">
        <f t="shared" si="2"/>
        <v>77178</v>
      </c>
      <c r="F6" s="67"/>
      <c r="G6" s="23">
        <f t="shared" ref="G6:H6" si="3">+G4+G5</f>
        <v>13720</v>
      </c>
      <c r="H6" s="23">
        <f t="shared" si="3"/>
        <v>18766</v>
      </c>
      <c r="I6" s="23">
        <v>15545</v>
      </c>
      <c r="J6" s="23">
        <f t="shared" si="0"/>
        <v>26755</v>
      </c>
      <c r="K6" s="23">
        <f t="shared" ref="K6:L6" si="4">+K4+K5</f>
        <v>18610</v>
      </c>
      <c r="L6" s="23">
        <f t="shared" si="4"/>
        <v>23619</v>
      </c>
      <c r="M6" s="23">
        <f t="shared" si="1"/>
        <v>34949</v>
      </c>
      <c r="N6" s="51"/>
      <c r="O6" s="51"/>
      <c r="P6" s="51"/>
      <c r="Q6" s="51"/>
      <c r="R6" s="51"/>
      <c r="S6" s="51"/>
      <c r="T6" s="51"/>
      <c r="U6" s="51"/>
      <c r="V6" s="51"/>
      <c r="W6" s="51"/>
      <c r="X6" s="51"/>
    </row>
    <row r="7" spans="1:24" s="68" customFormat="1" ht="15" thickBot="1" x14ac:dyDescent="0.4">
      <c r="A7" s="69" t="s">
        <v>259</v>
      </c>
      <c r="B7" s="16">
        <v>-49176</v>
      </c>
      <c r="C7" s="16">
        <v>-44052</v>
      </c>
      <c r="D7" s="16">
        <v>-52361</v>
      </c>
      <c r="E7" s="16">
        <v>-62221</v>
      </c>
      <c r="F7" s="67"/>
      <c r="G7" s="16">
        <v>-8630</v>
      </c>
      <c r="H7" s="16">
        <v>-12039</v>
      </c>
      <c r="I7" s="16">
        <v>-10641</v>
      </c>
      <c r="J7" s="16">
        <f t="shared" si="0"/>
        <v>-21051</v>
      </c>
      <c r="K7" s="16">
        <v>-18908</v>
      </c>
      <c r="L7" s="16">
        <v>-16443</v>
      </c>
      <c r="M7" s="16">
        <f t="shared" si="1"/>
        <v>-26870</v>
      </c>
      <c r="N7" s="51"/>
      <c r="O7" s="51"/>
      <c r="P7" s="51"/>
      <c r="Q7" s="51"/>
      <c r="R7" s="51"/>
      <c r="S7" s="51"/>
      <c r="T7" s="51"/>
      <c r="U7" s="51"/>
      <c r="V7" s="51"/>
      <c r="W7" s="51"/>
      <c r="X7" s="51"/>
    </row>
    <row r="8" spans="1:24" s="68" customFormat="1" ht="15" thickBot="1" x14ac:dyDescent="0.4">
      <c r="A8" s="66" t="s">
        <v>260</v>
      </c>
      <c r="B8" s="23">
        <f>+B6+B7</f>
        <v>20030</v>
      </c>
      <c r="C8" s="23">
        <f t="shared" ref="C8:E8" si="5">+C6+C7</f>
        <v>23002</v>
      </c>
      <c r="D8" s="23">
        <f t="shared" si="5"/>
        <v>22425</v>
      </c>
      <c r="E8" s="23">
        <f t="shared" si="5"/>
        <v>14957</v>
      </c>
      <c r="F8" s="67"/>
      <c r="G8" s="23">
        <f t="shared" ref="G8:H8" si="6">+G6+G7</f>
        <v>5090</v>
      </c>
      <c r="H8" s="23">
        <f t="shared" si="6"/>
        <v>6727</v>
      </c>
      <c r="I8" s="23">
        <v>4904</v>
      </c>
      <c r="J8" s="23">
        <f t="shared" si="0"/>
        <v>5704</v>
      </c>
      <c r="K8" s="23">
        <f t="shared" ref="K8:L8" si="7">+K6+K7</f>
        <v>-298</v>
      </c>
      <c r="L8" s="23">
        <f t="shared" si="7"/>
        <v>7176</v>
      </c>
      <c r="M8" s="23">
        <f t="shared" si="1"/>
        <v>8079</v>
      </c>
      <c r="N8" s="51"/>
      <c r="O8" s="51"/>
      <c r="P8" s="51"/>
      <c r="Q8" s="51"/>
      <c r="R8" s="51"/>
      <c r="S8" s="51"/>
      <c r="T8" s="51"/>
      <c r="U8" s="51"/>
      <c r="V8" s="51"/>
      <c r="W8" s="51"/>
      <c r="X8" s="51"/>
    </row>
    <row r="9" spans="1:24" s="55" customFormat="1" x14ac:dyDescent="0.35">
      <c r="A9" s="21" t="s">
        <v>261</v>
      </c>
      <c r="B9" s="16">
        <v>-9258</v>
      </c>
      <c r="C9" s="16">
        <v>-7581</v>
      </c>
      <c r="D9" s="16">
        <v>-7140</v>
      </c>
      <c r="E9" s="16">
        <v>-7129</v>
      </c>
      <c r="F9" s="15"/>
      <c r="G9" s="16">
        <v>-1660</v>
      </c>
      <c r="H9" s="16">
        <v>-1982</v>
      </c>
      <c r="I9" s="16">
        <v>-1968</v>
      </c>
      <c r="J9" s="16">
        <f t="shared" si="0"/>
        <v>-1530</v>
      </c>
      <c r="K9" s="16">
        <v>-1795</v>
      </c>
      <c r="L9" s="16">
        <v>-2797</v>
      </c>
      <c r="M9" s="16">
        <f t="shared" si="1"/>
        <v>-2537</v>
      </c>
      <c r="N9" s="51"/>
      <c r="O9" s="51"/>
      <c r="P9" s="51"/>
      <c r="Q9" s="51"/>
      <c r="R9" s="51"/>
      <c r="S9" s="51"/>
      <c r="T9" s="51"/>
      <c r="U9" s="51"/>
      <c r="V9" s="51"/>
      <c r="W9" s="51"/>
      <c r="X9" s="51"/>
    </row>
    <row r="10" spans="1:24" s="55" customFormat="1" x14ac:dyDescent="0.35">
      <c r="A10" s="21" t="s">
        <v>262</v>
      </c>
      <c r="B10" s="16">
        <v>-1937</v>
      </c>
      <c r="C10" s="16">
        <v>-1213</v>
      </c>
      <c r="D10" s="16">
        <v>-3699</v>
      </c>
      <c r="E10" s="16">
        <v>-3693</v>
      </c>
      <c r="F10" s="15"/>
      <c r="G10" s="16">
        <v>-562</v>
      </c>
      <c r="H10" s="16">
        <v>-963</v>
      </c>
      <c r="I10" s="16">
        <v>-777</v>
      </c>
      <c r="J10" s="16">
        <f t="shared" si="0"/>
        <v>-1397</v>
      </c>
      <c r="K10" s="16">
        <v>-1141</v>
      </c>
      <c r="L10" s="16">
        <v>-1332</v>
      </c>
      <c r="M10" s="16">
        <f t="shared" si="1"/>
        <v>-1220</v>
      </c>
      <c r="N10" s="51"/>
      <c r="O10" s="51"/>
      <c r="P10" s="51"/>
      <c r="Q10" s="51"/>
      <c r="R10" s="51"/>
      <c r="S10" s="51"/>
      <c r="T10" s="51"/>
      <c r="U10" s="51"/>
      <c r="V10" s="51"/>
      <c r="W10" s="51"/>
      <c r="X10" s="51"/>
    </row>
    <row r="11" spans="1:24" s="55" customFormat="1" x14ac:dyDescent="0.35">
      <c r="A11" s="21" t="s">
        <v>263</v>
      </c>
      <c r="B11" s="16">
        <v>4</v>
      </c>
      <c r="C11" s="16">
        <v>4</v>
      </c>
      <c r="D11" s="16">
        <v>-3</v>
      </c>
      <c r="E11" s="16">
        <v>-2</v>
      </c>
      <c r="F11" s="15"/>
      <c r="G11" s="16">
        <v>-4</v>
      </c>
      <c r="H11" s="16">
        <v>-4</v>
      </c>
      <c r="I11" s="16">
        <v>-4</v>
      </c>
      <c r="J11" s="16">
        <f t="shared" si="0"/>
        <v>9</v>
      </c>
      <c r="K11" s="16">
        <v>18</v>
      </c>
      <c r="L11" s="16">
        <v>-3</v>
      </c>
      <c r="M11" s="16">
        <f t="shared" si="1"/>
        <v>-17</v>
      </c>
      <c r="N11" s="51"/>
      <c r="O11" s="51"/>
      <c r="P11" s="51"/>
      <c r="Q11" s="51"/>
      <c r="R11" s="51"/>
      <c r="S11" s="51"/>
      <c r="T11" s="51"/>
      <c r="U11" s="51"/>
      <c r="V11" s="51"/>
      <c r="W11" s="51"/>
      <c r="X11" s="51"/>
    </row>
    <row r="12" spans="1:24" s="65" customFormat="1" ht="15" thickBot="1" x14ac:dyDescent="0.4">
      <c r="A12" s="63" t="s">
        <v>264</v>
      </c>
      <c r="B12" s="16">
        <v>1581</v>
      </c>
      <c r="C12" s="16">
        <v>-1313</v>
      </c>
      <c r="D12" s="16">
        <v>601</v>
      </c>
      <c r="E12" s="16">
        <v>-1065</v>
      </c>
      <c r="F12" s="64"/>
      <c r="G12" s="16">
        <v>898</v>
      </c>
      <c r="H12" s="16">
        <v>251</v>
      </c>
      <c r="I12" s="16">
        <v>11</v>
      </c>
      <c r="J12" s="16">
        <f t="shared" si="0"/>
        <v>-559</v>
      </c>
      <c r="K12" s="16">
        <v>73</v>
      </c>
      <c r="L12" s="16">
        <v>-1049</v>
      </c>
      <c r="M12" s="16">
        <f t="shared" si="1"/>
        <v>-89</v>
      </c>
      <c r="N12" s="51"/>
      <c r="O12" s="51"/>
      <c r="P12" s="51"/>
      <c r="Q12" s="51"/>
      <c r="R12" s="51"/>
      <c r="S12" s="51"/>
      <c r="T12" s="51"/>
      <c r="U12" s="51"/>
      <c r="V12" s="51"/>
      <c r="W12" s="51"/>
      <c r="X12" s="51"/>
    </row>
    <row r="13" spans="1:24" s="68" customFormat="1" ht="15" thickBot="1" x14ac:dyDescent="0.4">
      <c r="A13" s="66" t="s">
        <v>265</v>
      </c>
      <c r="B13" s="23">
        <f>SUM(B8:B12)</f>
        <v>10420</v>
      </c>
      <c r="C13" s="23">
        <f t="shared" ref="C13:E13" si="8">SUM(C8:C12)</f>
        <v>12899</v>
      </c>
      <c r="D13" s="23">
        <f t="shared" si="8"/>
        <v>12184</v>
      </c>
      <c r="E13" s="23">
        <f t="shared" si="8"/>
        <v>3068</v>
      </c>
      <c r="F13" s="67"/>
      <c r="G13" s="23">
        <f t="shared" ref="G13:H13" si="9">SUM(G8:G12)</f>
        <v>3762</v>
      </c>
      <c r="H13" s="23">
        <f t="shared" si="9"/>
        <v>4029</v>
      </c>
      <c r="I13" s="23">
        <v>2166</v>
      </c>
      <c r="J13" s="23">
        <f t="shared" si="0"/>
        <v>2227</v>
      </c>
      <c r="K13" s="23">
        <f t="shared" ref="K13:L13" si="10">SUM(K8:K12)</f>
        <v>-3143</v>
      </c>
      <c r="L13" s="23">
        <f t="shared" si="10"/>
        <v>1995</v>
      </c>
      <c r="M13" s="23">
        <f t="shared" si="1"/>
        <v>4216</v>
      </c>
      <c r="N13" s="51"/>
      <c r="O13" s="51"/>
      <c r="P13" s="51"/>
      <c r="Q13" s="51"/>
      <c r="R13" s="51"/>
      <c r="S13" s="51"/>
      <c r="T13" s="51"/>
      <c r="U13" s="51"/>
      <c r="V13" s="51"/>
      <c r="W13" s="51"/>
      <c r="X13" s="51"/>
    </row>
    <row r="14" spans="1:24" s="55" customFormat="1" x14ac:dyDescent="0.35">
      <c r="A14" s="21" t="s">
        <v>266</v>
      </c>
      <c r="B14" s="16">
        <v>-19</v>
      </c>
      <c r="C14" s="16">
        <v>1197</v>
      </c>
      <c r="D14" s="16">
        <v>29</v>
      </c>
      <c r="E14" s="16">
        <v>88</v>
      </c>
      <c r="F14" s="15"/>
      <c r="G14" s="16">
        <v>70</v>
      </c>
      <c r="H14" s="16">
        <v>8</v>
      </c>
      <c r="I14" s="16">
        <v>-86</v>
      </c>
      <c r="J14" s="16">
        <f t="shared" si="0"/>
        <v>37</v>
      </c>
      <c r="K14" s="16">
        <v>-12</v>
      </c>
      <c r="L14" s="16">
        <v>-15</v>
      </c>
      <c r="M14" s="16">
        <f t="shared" si="1"/>
        <v>115</v>
      </c>
      <c r="N14" s="51"/>
      <c r="O14" s="51"/>
      <c r="P14" s="51"/>
      <c r="Q14" s="51"/>
      <c r="R14" s="51"/>
      <c r="S14" s="51"/>
      <c r="T14" s="51"/>
      <c r="U14" s="51"/>
      <c r="V14" s="51"/>
      <c r="W14" s="51"/>
      <c r="X14" s="51"/>
    </row>
    <row r="15" spans="1:24" s="55" customFormat="1" x14ac:dyDescent="0.35">
      <c r="A15" s="21" t="s">
        <v>267</v>
      </c>
      <c r="B15" s="16">
        <v>0</v>
      </c>
      <c r="C15" s="16">
        <v>0</v>
      </c>
      <c r="D15" s="16">
        <f t="shared" ref="D15:D17" si="11">+G15</f>
        <v>0</v>
      </c>
      <c r="E15" s="16"/>
      <c r="F15" s="15"/>
      <c r="G15" s="16">
        <v>0</v>
      </c>
      <c r="H15" s="16">
        <v>0</v>
      </c>
      <c r="I15" s="16">
        <v>0</v>
      </c>
      <c r="J15" s="16">
        <f t="shared" si="0"/>
        <v>0</v>
      </c>
      <c r="K15" s="16">
        <f>F15-H15-I15-J15</f>
        <v>0</v>
      </c>
      <c r="L15" s="16">
        <v>0</v>
      </c>
      <c r="M15" s="16">
        <f t="shared" si="1"/>
        <v>0</v>
      </c>
      <c r="N15" s="51"/>
      <c r="O15" s="51"/>
      <c r="P15" s="51"/>
      <c r="Q15" s="51"/>
      <c r="R15" s="51"/>
      <c r="S15" s="51"/>
      <c r="T15" s="51"/>
      <c r="U15" s="51"/>
      <c r="V15" s="51"/>
      <c r="W15" s="51"/>
      <c r="X15" s="51"/>
    </row>
    <row r="16" spans="1:24" s="55" customFormat="1" x14ac:dyDescent="0.35">
      <c r="A16" s="21" t="s">
        <v>268</v>
      </c>
      <c r="B16" s="16">
        <v>0</v>
      </c>
      <c r="C16" s="16">
        <v>0</v>
      </c>
      <c r="D16" s="16">
        <f t="shared" si="11"/>
        <v>0</v>
      </c>
      <c r="E16" s="16"/>
      <c r="F16" s="15"/>
      <c r="G16" s="16">
        <v>0</v>
      </c>
      <c r="H16" s="16">
        <v>0</v>
      </c>
      <c r="I16" s="16">
        <v>0</v>
      </c>
      <c r="J16" s="16">
        <f t="shared" si="0"/>
        <v>0</v>
      </c>
      <c r="K16" s="16">
        <f>F16-H16-I16-J16</f>
        <v>0</v>
      </c>
      <c r="L16" s="16">
        <v>0</v>
      </c>
      <c r="M16" s="16">
        <f t="shared" si="1"/>
        <v>0</v>
      </c>
      <c r="N16" s="51"/>
      <c r="O16" s="51"/>
      <c r="P16" s="51"/>
      <c r="Q16" s="51"/>
      <c r="R16" s="51"/>
      <c r="S16" s="51"/>
      <c r="T16" s="51"/>
      <c r="U16" s="51"/>
      <c r="V16" s="51"/>
      <c r="W16" s="51"/>
      <c r="X16" s="51"/>
    </row>
    <row r="17" spans="1:24" s="65" customFormat="1" ht="15" thickBot="1" x14ac:dyDescent="0.4">
      <c r="A17" s="63" t="s">
        <v>113</v>
      </c>
      <c r="B17" s="16">
        <v>0</v>
      </c>
      <c r="C17" s="16">
        <v>0</v>
      </c>
      <c r="D17" s="16">
        <f t="shared" si="11"/>
        <v>0</v>
      </c>
      <c r="E17" s="16"/>
      <c r="F17" s="64"/>
      <c r="G17" s="16">
        <v>0</v>
      </c>
      <c r="H17" s="16">
        <v>0</v>
      </c>
      <c r="I17" s="16">
        <v>0</v>
      </c>
      <c r="J17" s="16">
        <f t="shared" si="0"/>
        <v>0</v>
      </c>
      <c r="K17" s="16">
        <f>F17-H17-I17-J17</f>
        <v>0</v>
      </c>
      <c r="L17" s="16">
        <v>0</v>
      </c>
      <c r="M17" s="16">
        <f t="shared" si="1"/>
        <v>0</v>
      </c>
      <c r="N17" s="51"/>
      <c r="O17" s="51"/>
      <c r="P17" s="51"/>
      <c r="Q17" s="51"/>
      <c r="R17" s="51"/>
      <c r="S17" s="51"/>
      <c r="T17" s="51"/>
      <c r="U17" s="51"/>
      <c r="V17" s="51"/>
      <c r="W17" s="51"/>
      <c r="X17" s="51"/>
    </row>
    <row r="18" spans="1:24" s="68" customFormat="1" ht="15" thickBot="1" x14ac:dyDescent="0.4">
      <c r="A18" s="66" t="s">
        <v>269</v>
      </c>
      <c r="B18" s="23">
        <f>SUM(B13:B17)</f>
        <v>10401</v>
      </c>
      <c r="C18" s="23">
        <f t="shared" ref="C18:E18" si="12">SUM(C13:C17)</f>
        <v>14096</v>
      </c>
      <c r="D18" s="23">
        <f t="shared" si="12"/>
        <v>12213</v>
      </c>
      <c r="E18" s="23">
        <f t="shared" si="12"/>
        <v>3156</v>
      </c>
      <c r="F18" s="67"/>
      <c r="G18" s="23">
        <f t="shared" ref="G18:H18" si="13">SUM(G13:G17)</f>
        <v>3832</v>
      </c>
      <c r="H18" s="23">
        <f t="shared" si="13"/>
        <v>4037</v>
      </c>
      <c r="I18" s="23">
        <v>2080</v>
      </c>
      <c r="J18" s="23">
        <f t="shared" si="0"/>
        <v>2264</v>
      </c>
      <c r="K18" s="23">
        <f>SUM(K13:K17)</f>
        <v>-3155</v>
      </c>
      <c r="L18" s="23">
        <f>SUM(L13:L17)</f>
        <v>1980</v>
      </c>
      <c r="M18" s="23">
        <f t="shared" si="1"/>
        <v>4331</v>
      </c>
      <c r="N18" s="51"/>
      <c r="O18" s="51"/>
      <c r="P18" s="51"/>
      <c r="Q18" s="51"/>
      <c r="R18" s="51"/>
      <c r="S18" s="51"/>
      <c r="T18" s="51"/>
      <c r="U18" s="51"/>
      <c r="V18" s="51"/>
      <c r="W18" s="51"/>
      <c r="X18" s="51"/>
    </row>
    <row r="19" spans="1:24" s="68" customFormat="1" ht="15" thickBot="1" x14ac:dyDescent="0.4">
      <c r="A19" s="69" t="s">
        <v>197</v>
      </c>
      <c r="B19" s="16"/>
      <c r="C19" s="50"/>
      <c r="D19" s="50"/>
      <c r="E19" s="50"/>
      <c r="F19" s="67"/>
      <c r="G19" s="50"/>
      <c r="H19" s="50"/>
      <c r="I19" s="50"/>
      <c r="J19" s="16">
        <f t="shared" si="0"/>
        <v>0</v>
      </c>
      <c r="K19" s="16">
        <f>F19-H19-I19-J19</f>
        <v>0</v>
      </c>
      <c r="L19" s="16">
        <v>0</v>
      </c>
      <c r="M19" s="16">
        <f t="shared" si="1"/>
        <v>0</v>
      </c>
      <c r="N19" s="51"/>
      <c r="O19" s="51"/>
      <c r="P19" s="51"/>
      <c r="Q19" s="51"/>
      <c r="R19" s="51"/>
      <c r="S19" s="51"/>
      <c r="T19" s="51"/>
      <c r="U19" s="51"/>
      <c r="V19" s="51"/>
      <c r="W19" s="51"/>
      <c r="X19" s="51"/>
    </row>
    <row r="20" spans="1:24" s="68" customFormat="1" ht="15" thickBot="1" x14ac:dyDescent="0.4">
      <c r="A20" s="66" t="s">
        <v>270</v>
      </c>
      <c r="B20" s="23"/>
      <c r="C20" s="23"/>
      <c r="D20" s="23"/>
      <c r="E20" s="23"/>
      <c r="F20" s="67"/>
      <c r="G20" s="23"/>
      <c r="H20" s="23"/>
      <c r="I20" s="23"/>
      <c r="J20" s="23">
        <f t="shared" si="0"/>
        <v>0</v>
      </c>
      <c r="K20" s="23">
        <f>F20-H20-I20-J20</f>
        <v>0</v>
      </c>
      <c r="L20" s="23">
        <v>0</v>
      </c>
      <c r="M20" s="23">
        <f t="shared" si="1"/>
        <v>0</v>
      </c>
      <c r="N20" s="51"/>
      <c r="O20" s="51"/>
      <c r="P20" s="51"/>
      <c r="Q20" s="51"/>
      <c r="R20" s="51"/>
      <c r="S20" s="51"/>
      <c r="T20" s="51"/>
      <c r="U20" s="51"/>
      <c r="V20" s="51"/>
      <c r="W20" s="51"/>
      <c r="X20" s="51"/>
    </row>
    <row r="21" spans="1:24" s="55" customFormat="1" x14ac:dyDescent="0.35">
      <c r="A21" s="21" t="s">
        <v>271</v>
      </c>
      <c r="B21" s="70"/>
      <c r="C21" s="70"/>
      <c r="D21" s="70"/>
      <c r="E21" s="16"/>
      <c r="F21" s="15"/>
      <c r="G21" s="16"/>
      <c r="H21" s="16"/>
      <c r="I21" s="16"/>
      <c r="J21" s="16">
        <f t="shared" si="0"/>
        <v>0</v>
      </c>
      <c r="K21" s="16">
        <f>F21-H21-I21-J21</f>
        <v>0</v>
      </c>
      <c r="L21" s="16">
        <v>0</v>
      </c>
      <c r="M21" s="16">
        <f t="shared" si="1"/>
        <v>0</v>
      </c>
      <c r="N21" s="51"/>
      <c r="O21" s="51"/>
      <c r="P21" s="51"/>
      <c r="Q21" s="51"/>
      <c r="R21" s="51"/>
      <c r="S21" s="51"/>
      <c r="T21" s="51"/>
      <c r="U21" s="51"/>
      <c r="V21" s="51"/>
      <c r="W21" s="51"/>
      <c r="X21" s="51"/>
    </row>
    <row r="22" spans="1:24" s="65" customFormat="1" ht="15" thickBot="1" x14ac:dyDescent="0.4">
      <c r="A22" s="71" t="s">
        <v>272</v>
      </c>
      <c r="B22" s="18"/>
      <c r="C22" s="18"/>
      <c r="D22" s="18"/>
      <c r="E22" s="18"/>
      <c r="F22" s="64"/>
      <c r="G22" s="18"/>
      <c r="H22" s="18"/>
      <c r="I22" s="18"/>
      <c r="J22" s="18">
        <f t="shared" si="0"/>
        <v>0</v>
      </c>
      <c r="K22" s="18">
        <f>F22-H22-I22-J22</f>
        <v>0</v>
      </c>
      <c r="L22" s="18">
        <v>0</v>
      </c>
      <c r="M22" s="18">
        <f t="shared" si="1"/>
        <v>0</v>
      </c>
      <c r="N22" s="51"/>
      <c r="O22" s="51"/>
      <c r="P22" s="51"/>
      <c r="Q22" s="51"/>
      <c r="R22" s="51"/>
      <c r="S22" s="51"/>
      <c r="T22" s="51"/>
      <c r="U22" s="51"/>
      <c r="V22" s="51"/>
      <c r="W22" s="51"/>
      <c r="X22" s="51"/>
    </row>
    <row r="23" spans="1:24" s="55" customFormat="1" x14ac:dyDescent="0.35">
      <c r="A23" s="21" t="s">
        <v>273</v>
      </c>
      <c r="B23" s="16">
        <v>8647</v>
      </c>
      <c r="C23" s="16">
        <v>7709</v>
      </c>
      <c r="D23" s="16">
        <v>5983</v>
      </c>
      <c r="E23" s="16">
        <v>2947</v>
      </c>
      <c r="F23" s="15"/>
      <c r="G23" s="16">
        <v>1300</v>
      </c>
      <c r="H23" s="16">
        <v>1372</v>
      </c>
      <c r="I23" s="16">
        <v>1479</v>
      </c>
      <c r="J23" s="16">
        <f t="shared" si="0"/>
        <v>1832</v>
      </c>
      <c r="K23" s="16">
        <v>632</v>
      </c>
      <c r="L23" s="16">
        <v>992</v>
      </c>
      <c r="M23" s="16">
        <f t="shared" si="1"/>
        <v>1323</v>
      </c>
      <c r="N23" s="51"/>
      <c r="O23" s="51"/>
      <c r="P23" s="51"/>
      <c r="Q23" s="51"/>
      <c r="R23" s="51"/>
      <c r="S23" s="51"/>
      <c r="T23" s="51"/>
      <c r="U23" s="51"/>
      <c r="V23" s="51"/>
      <c r="W23" s="51"/>
      <c r="X23" s="51"/>
    </row>
    <row r="24" spans="1:24" s="55" customFormat="1" x14ac:dyDescent="0.35">
      <c r="A24" s="21" t="s">
        <v>16</v>
      </c>
      <c r="B24" s="16">
        <v>19067</v>
      </c>
      <c r="C24" s="16">
        <v>20608</v>
      </c>
      <c r="D24" s="16">
        <v>18167</v>
      </c>
      <c r="E24" s="16">
        <v>6015</v>
      </c>
      <c r="F24" s="15"/>
      <c r="G24" s="16">
        <v>5062</v>
      </c>
      <c r="H24" s="16">
        <v>5401</v>
      </c>
      <c r="I24" s="16">
        <v>3645</v>
      </c>
      <c r="J24" s="16">
        <f t="shared" si="0"/>
        <v>4059</v>
      </c>
      <c r="K24" s="16">
        <f>K23+K13</f>
        <v>-2511</v>
      </c>
      <c r="L24" s="16">
        <v>2987</v>
      </c>
      <c r="M24" s="16">
        <f t="shared" si="1"/>
        <v>5539</v>
      </c>
      <c r="N24" s="51"/>
      <c r="O24" s="51"/>
      <c r="P24" s="51"/>
      <c r="Q24" s="51"/>
      <c r="R24" s="51"/>
      <c r="S24" s="51"/>
      <c r="T24" s="51"/>
      <c r="U24" s="51"/>
      <c r="V24" s="51"/>
      <c r="W24" s="51"/>
      <c r="X24" s="51"/>
    </row>
    <row r="25" spans="1:24" s="65" customFormat="1" ht="15" thickBot="1" x14ac:dyDescent="0.4">
      <c r="A25" s="72" t="s">
        <v>274</v>
      </c>
      <c r="B25" s="16">
        <v>17954</v>
      </c>
      <c r="C25" s="16">
        <v>22020</v>
      </c>
      <c r="D25" s="16">
        <v>16929</v>
      </c>
      <c r="E25" s="16">
        <v>7160.859999999986</v>
      </c>
      <c r="F25" s="64"/>
      <c r="G25" s="16">
        <v>4256</v>
      </c>
      <c r="H25" s="16">
        <v>5144</v>
      </c>
      <c r="I25" s="16">
        <v>3468</v>
      </c>
      <c r="J25" s="16">
        <f t="shared" si="0"/>
        <v>4061</v>
      </c>
      <c r="K25" s="16">
        <v>-2511</v>
      </c>
      <c r="L25" s="16">
        <v>4134.7</v>
      </c>
      <c r="M25" s="16">
        <f t="shared" si="1"/>
        <v>5537.1599999999862</v>
      </c>
      <c r="N25" s="51"/>
      <c r="O25" s="51"/>
      <c r="P25" s="51"/>
      <c r="Q25" s="51"/>
      <c r="R25" s="51"/>
      <c r="S25" s="51"/>
      <c r="T25" s="51"/>
      <c r="U25" s="51"/>
      <c r="V25" s="51"/>
      <c r="W25" s="51"/>
      <c r="X25" s="51"/>
    </row>
    <row r="27" spans="1:24" x14ac:dyDescent="0.35">
      <c r="A27" s="86"/>
    </row>
    <row r="28" spans="1:24" s="57" customFormat="1" ht="10.5" x14ac:dyDescent="0.25">
      <c r="A28" s="86" t="s">
        <v>130</v>
      </c>
    </row>
    <row r="29" spans="1:24" s="57" customFormat="1" ht="10.5" x14ac:dyDescent="0.25"/>
  </sheetData>
  <pageMargins left="0.25" right="0.25" top="0.75" bottom="0.75" header="0.3" footer="0.3"/>
  <pageSetup paperSize="8"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AV29"/>
  <sheetViews>
    <sheetView zoomScale="82" zoomScaleNormal="82" workbookViewId="0">
      <pane xSplit="1" ySplit="3" topLeftCell="J4" activePane="bottomRight" state="frozen"/>
      <selection activeCell="S7" sqref="S7"/>
      <selection pane="topRight" activeCell="S7" sqref="S7"/>
      <selection pane="bottomLeft" activeCell="S7" sqref="S7"/>
      <selection pane="bottomRight" activeCell="Q14" sqref="Q14"/>
    </sheetView>
  </sheetViews>
  <sheetFormatPr defaultColWidth="9.1796875" defaultRowHeight="14.5" x14ac:dyDescent="0.35"/>
  <cols>
    <col min="1" max="1" width="55.26953125" style="51" customWidth="1"/>
    <col min="2" max="13" width="10.7265625" style="51" customWidth="1"/>
    <col min="14" max="15" width="9.1796875" style="51"/>
    <col min="16" max="20" width="11.7265625" style="51" customWidth="1"/>
    <col min="21" max="27" width="9.1796875" style="51"/>
    <col min="28" max="28" width="9.81640625" style="51" bestFit="1" customWidth="1"/>
    <col min="29" max="33" width="9.1796875" style="51"/>
    <col min="34" max="35" width="9.81640625" style="51" bestFit="1" customWidth="1"/>
    <col min="36" max="16384" width="9.1796875" style="51"/>
  </cols>
  <sheetData>
    <row r="1" spans="1:48" ht="21" x14ac:dyDescent="0.5">
      <c r="A1" s="9" t="s">
        <v>255</v>
      </c>
    </row>
    <row r="2" spans="1:48" x14ac:dyDescent="0.35">
      <c r="J2" s="81"/>
    </row>
    <row r="3" spans="1:48" s="59" customFormat="1" x14ac:dyDescent="0.35">
      <c r="A3" s="117" t="s">
        <v>100</v>
      </c>
      <c r="B3" s="58">
        <v>2014</v>
      </c>
      <c r="C3" s="58">
        <v>2015</v>
      </c>
      <c r="D3" s="58">
        <v>2016</v>
      </c>
      <c r="E3" s="58">
        <v>2017</v>
      </c>
      <c r="F3" s="58">
        <v>2018</v>
      </c>
      <c r="G3" s="58" t="s">
        <v>65</v>
      </c>
      <c r="I3" s="42" t="s">
        <v>59</v>
      </c>
      <c r="J3" s="42" t="s">
        <v>66</v>
      </c>
      <c r="K3" s="42" t="s">
        <v>67</v>
      </c>
      <c r="L3" s="42" t="s">
        <v>68</v>
      </c>
      <c r="M3" s="42" t="s">
        <v>20</v>
      </c>
      <c r="N3" s="42" t="s">
        <v>23</v>
      </c>
      <c r="O3" s="42" t="s">
        <v>25</v>
      </c>
      <c r="P3" s="42" t="s">
        <v>27</v>
      </c>
      <c r="Q3" s="42" t="s">
        <v>34</v>
      </c>
      <c r="R3" s="42" t="s">
        <v>37</v>
      </c>
      <c r="S3" s="42" t="s">
        <v>39</v>
      </c>
      <c r="T3" s="42" t="s">
        <v>41</v>
      </c>
      <c r="U3" s="42" t="s">
        <v>44</v>
      </c>
      <c r="V3" s="42" t="s">
        <v>45</v>
      </c>
      <c r="W3" s="42" t="s">
        <v>47</v>
      </c>
      <c r="X3" s="42" t="s">
        <v>49</v>
      </c>
      <c r="Y3" s="42" t="s">
        <v>60</v>
      </c>
      <c r="Z3" s="42" t="s">
        <v>61</v>
      </c>
      <c r="AA3" s="42" t="s">
        <v>62</v>
      </c>
      <c r="AB3" s="42" t="s">
        <v>63</v>
      </c>
      <c r="AC3" s="42" t="s">
        <v>64</v>
      </c>
      <c r="AD3" s="42" t="s">
        <v>57</v>
      </c>
      <c r="AE3" s="42" t="s">
        <v>58</v>
      </c>
      <c r="AG3" s="51"/>
      <c r="AH3" s="51"/>
      <c r="AI3" s="51"/>
      <c r="AJ3" s="51"/>
      <c r="AK3" s="51"/>
      <c r="AL3" s="51"/>
      <c r="AM3" s="51"/>
      <c r="AN3" s="51"/>
      <c r="AO3" s="51"/>
      <c r="AP3" s="51"/>
      <c r="AQ3" s="51"/>
      <c r="AR3" s="51"/>
      <c r="AS3" s="51"/>
      <c r="AT3" s="51"/>
      <c r="AU3" s="51"/>
      <c r="AV3" s="51"/>
    </row>
    <row r="4" spans="1:48" s="55" customFormat="1" x14ac:dyDescent="0.35">
      <c r="A4" s="21" t="s">
        <v>256</v>
      </c>
      <c r="B4" s="16">
        <v>2023244</v>
      </c>
      <c r="C4" s="16">
        <v>2214900</v>
      </c>
      <c r="D4" s="16">
        <v>2417253</v>
      </c>
      <c r="E4" s="16">
        <v>2381486</v>
      </c>
      <c r="F4" s="16">
        <v>2366114</v>
      </c>
      <c r="G4" s="16">
        <v>2340366</v>
      </c>
      <c r="H4" s="15"/>
      <c r="I4" s="16">
        <v>527421</v>
      </c>
      <c r="J4" s="16">
        <v>551055</v>
      </c>
      <c r="K4" s="16">
        <v>567891</v>
      </c>
      <c r="L4" s="16">
        <v>568533</v>
      </c>
      <c r="M4" s="16">
        <v>582517</v>
      </c>
      <c r="N4" s="16">
        <v>608283</v>
      </c>
      <c r="O4" s="16">
        <v>598219</v>
      </c>
      <c r="P4" s="16">
        <v>628234</v>
      </c>
      <c r="Q4" s="16">
        <v>608140</v>
      </c>
      <c r="R4" s="16">
        <v>577223</v>
      </c>
      <c r="S4" s="16">
        <v>574630</v>
      </c>
      <c r="T4" s="16">
        <v>621493</v>
      </c>
      <c r="U4" s="16">
        <v>582032</v>
      </c>
      <c r="V4" s="16">
        <v>607274</v>
      </c>
      <c r="W4" s="16">
        <v>571342</v>
      </c>
      <c r="X4" s="16">
        <v>605466</v>
      </c>
      <c r="Y4" s="16">
        <v>623888</v>
      </c>
      <c r="Z4" s="16">
        <v>616268</v>
      </c>
      <c r="AA4" s="16">
        <v>586137</v>
      </c>
      <c r="AB4" s="16">
        <v>514073</v>
      </c>
      <c r="AC4" s="16">
        <v>509511</v>
      </c>
      <c r="AD4" s="16">
        <v>480435</v>
      </c>
      <c r="AE4" s="16">
        <v>488056</v>
      </c>
      <c r="AG4" s="51"/>
      <c r="AH4" s="51"/>
      <c r="AI4" s="51"/>
      <c r="AJ4" s="51"/>
      <c r="AK4" s="51"/>
      <c r="AL4" s="51"/>
      <c r="AM4" s="51"/>
      <c r="AN4" s="51"/>
      <c r="AO4" s="51"/>
      <c r="AP4" s="51"/>
      <c r="AQ4" s="51"/>
      <c r="AR4" s="51"/>
      <c r="AS4" s="51"/>
      <c r="AT4" s="51"/>
      <c r="AU4" s="51"/>
      <c r="AV4" s="51"/>
    </row>
    <row r="5" spans="1:48" s="65" customFormat="1" ht="15" thickBot="1" x14ac:dyDescent="0.4">
      <c r="A5" s="63" t="s">
        <v>257</v>
      </c>
      <c r="B5" s="16">
        <v>29830</v>
      </c>
      <c r="C5" s="16">
        <v>27085</v>
      </c>
      <c r="D5" s="16">
        <v>29315</v>
      </c>
      <c r="E5" s="16">
        <v>48434</v>
      </c>
      <c r="F5" s="16">
        <v>56454</v>
      </c>
      <c r="G5" s="16">
        <v>66890</v>
      </c>
      <c r="H5" s="64"/>
      <c r="I5" s="16">
        <v>8291</v>
      </c>
      <c r="J5" s="16">
        <v>5458</v>
      </c>
      <c r="K5" s="16">
        <v>6742</v>
      </c>
      <c r="L5" s="16">
        <v>6594</v>
      </c>
      <c r="M5" s="16">
        <v>7254</v>
      </c>
      <c r="N5" s="16">
        <v>5796</v>
      </c>
      <c r="O5" s="16">
        <v>7987</v>
      </c>
      <c r="P5" s="16">
        <v>8278</v>
      </c>
      <c r="Q5" s="16">
        <v>10461</v>
      </c>
      <c r="R5" s="16">
        <v>12829</v>
      </c>
      <c r="S5" s="16">
        <v>12402</v>
      </c>
      <c r="T5" s="16">
        <v>12742</v>
      </c>
      <c r="U5" s="16">
        <v>12958</v>
      </c>
      <c r="V5" s="16">
        <v>14027</v>
      </c>
      <c r="W5" s="16">
        <v>13777</v>
      </c>
      <c r="X5" s="16">
        <v>15692</v>
      </c>
      <c r="Y5" s="16">
        <v>15806</v>
      </c>
      <c r="Z5" s="16">
        <v>16238</v>
      </c>
      <c r="AA5" s="16">
        <v>16525</v>
      </c>
      <c r="AB5" s="16">
        <v>18321</v>
      </c>
      <c r="AC5" s="16">
        <v>22412</v>
      </c>
      <c r="AD5" s="16">
        <v>9778</v>
      </c>
      <c r="AE5" s="16">
        <v>11681</v>
      </c>
      <c r="AG5" s="51"/>
      <c r="AH5" s="51"/>
      <c r="AI5" s="51"/>
      <c r="AJ5" s="51"/>
      <c r="AK5" s="51"/>
      <c r="AL5" s="51"/>
      <c r="AM5" s="51"/>
      <c r="AN5" s="51"/>
      <c r="AO5" s="51"/>
      <c r="AP5" s="51"/>
      <c r="AQ5" s="51"/>
      <c r="AR5" s="51"/>
      <c r="AS5" s="51"/>
      <c r="AT5" s="51"/>
      <c r="AU5" s="51"/>
      <c r="AV5" s="51"/>
    </row>
    <row r="6" spans="1:48" s="68" customFormat="1" ht="15" thickBot="1" x14ac:dyDescent="0.4">
      <c r="A6" s="66" t="s">
        <v>258</v>
      </c>
      <c r="B6" s="23">
        <v>2053074</v>
      </c>
      <c r="C6" s="23">
        <v>2241985</v>
      </c>
      <c r="D6" s="23">
        <v>2446568</v>
      </c>
      <c r="E6" s="23">
        <v>2429920</v>
      </c>
      <c r="F6" s="23">
        <v>2422568</v>
      </c>
      <c r="G6" s="23">
        <v>2407257</v>
      </c>
      <c r="H6" s="67"/>
      <c r="I6" s="23">
        <v>535712</v>
      </c>
      <c r="J6" s="23">
        <v>556513</v>
      </c>
      <c r="K6" s="23">
        <v>574633</v>
      </c>
      <c r="L6" s="23">
        <v>575127</v>
      </c>
      <c r="M6" s="23">
        <v>589771</v>
      </c>
      <c r="N6" s="23">
        <v>614079</v>
      </c>
      <c r="O6" s="23">
        <v>606206</v>
      </c>
      <c r="P6" s="23">
        <v>636512</v>
      </c>
      <c r="Q6" s="23">
        <v>618601</v>
      </c>
      <c r="R6" s="23">
        <v>590052</v>
      </c>
      <c r="S6" s="23">
        <v>587032</v>
      </c>
      <c r="T6" s="23">
        <v>634235</v>
      </c>
      <c r="U6" s="23">
        <v>594990</v>
      </c>
      <c r="V6" s="23">
        <v>621301</v>
      </c>
      <c r="W6" s="23">
        <v>585119</v>
      </c>
      <c r="X6" s="23">
        <v>621158</v>
      </c>
      <c r="Y6" s="23">
        <v>639694</v>
      </c>
      <c r="Z6" s="23">
        <v>632506</v>
      </c>
      <c r="AA6" s="23">
        <v>602662</v>
      </c>
      <c r="AB6" s="23">
        <v>532395</v>
      </c>
      <c r="AC6" s="23">
        <v>531923</v>
      </c>
      <c r="AD6" s="23">
        <v>490213</v>
      </c>
      <c r="AE6" s="23">
        <v>499737</v>
      </c>
      <c r="AG6" s="51"/>
      <c r="AH6" s="51"/>
      <c r="AI6" s="51"/>
      <c r="AJ6" s="51"/>
      <c r="AK6" s="51"/>
      <c r="AL6" s="51"/>
      <c r="AM6" s="51"/>
      <c r="AN6" s="51"/>
      <c r="AO6" s="51"/>
      <c r="AP6" s="51"/>
      <c r="AQ6" s="51"/>
      <c r="AR6" s="51"/>
      <c r="AS6" s="51"/>
      <c r="AT6" s="51"/>
      <c r="AU6" s="51"/>
      <c r="AV6" s="51"/>
    </row>
    <row r="7" spans="1:48" s="68" customFormat="1" ht="15" thickBot="1" x14ac:dyDescent="0.4">
      <c r="A7" s="69" t="s">
        <v>259</v>
      </c>
      <c r="B7" s="16">
        <v>-1561639</v>
      </c>
      <c r="C7" s="16">
        <v>-1520174</v>
      </c>
      <c r="D7" s="16">
        <v>-1567354</v>
      </c>
      <c r="E7" s="16">
        <v>-1673847</v>
      </c>
      <c r="F7" s="16">
        <v>-1819703</v>
      </c>
      <c r="G7" s="16">
        <v>-1801590</v>
      </c>
      <c r="H7" s="67"/>
      <c r="I7" s="16">
        <v>-369695</v>
      </c>
      <c r="J7" s="16">
        <v>-381978</v>
      </c>
      <c r="K7" s="16">
        <v>-373817</v>
      </c>
      <c r="L7" s="16">
        <v>-394684</v>
      </c>
      <c r="M7" s="16">
        <v>-388114</v>
      </c>
      <c r="N7" s="16">
        <v>-384265</v>
      </c>
      <c r="O7" s="16">
        <v>-388342</v>
      </c>
      <c r="P7" s="16">
        <v>-406633</v>
      </c>
      <c r="Q7" s="16">
        <v>-433535</v>
      </c>
      <c r="R7" s="16">
        <v>-404975</v>
      </c>
      <c r="S7" s="16">
        <v>-419643</v>
      </c>
      <c r="T7" s="16">
        <v>-415694</v>
      </c>
      <c r="U7" s="16">
        <v>-429171</v>
      </c>
      <c r="V7" s="16">
        <v>-446402</v>
      </c>
      <c r="W7" s="16">
        <v>-457024</v>
      </c>
      <c r="X7" s="16">
        <v>-487106</v>
      </c>
      <c r="Y7" s="16">
        <v>-492110</v>
      </c>
      <c r="Z7" s="16">
        <v>-465086</v>
      </c>
      <c r="AA7" s="16">
        <v>-455246</v>
      </c>
      <c r="AB7" s="16">
        <v>-389148</v>
      </c>
      <c r="AC7" s="16">
        <v>-40039</v>
      </c>
      <c r="AD7" s="16">
        <v>-721603</v>
      </c>
      <c r="AE7" s="16">
        <v>-383616</v>
      </c>
      <c r="AG7" s="51"/>
      <c r="AH7" s="51"/>
      <c r="AI7" s="51"/>
      <c r="AJ7" s="51"/>
      <c r="AK7" s="51"/>
      <c r="AL7" s="51"/>
      <c r="AM7" s="51"/>
      <c r="AN7" s="51"/>
      <c r="AO7" s="51"/>
      <c r="AP7" s="51"/>
      <c r="AQ7" s="51"/>
      <c r="AR7" s="51"/>
      <c r="AS7" s="51"/>
      <c r="AT7" s="51"/>
      <c r="AU7" s="51"/>
      <c r="AV7" s="51"/>
    </row>
    <row r="8" spans="1:48" s="68" customFormat="1" ht="15" thickBot="1" x14ac:dyDescent="0.4">
      <c r="A8" s="66" t="s">
        <v>260</v>
      </c>
      <c r="B8" s="23">
        <v>491435</v>
      </c>
      <c r="C8" s="23">
        <v>721811</v>
      </c>
      <c r="D8" s="23">
        <v>879214</v>
      </c>
      <c r="E8" s="23">
        <v>756073</v>
      </c>
      <c r="F8" s="23">
        <v>602865</v>
      </c>
      <c r="G8" s="23">
        <v>605666</v>
      </c>
      <c r="H8" s="67"/>
      <c r="I8" s="23">
        <v>166017</v>
      </c>
      <c r="J8" s="23">
        <v>174535</v>
      </c>
      <c r="K8" s="23">
        <v>200816</v>
      </c>
      <c r="L8" s="23">
        <v>180443</v>
      </c>
      <c r="M8" s="23">
        <v>201657</v>
      </c>
      <c r="N8" s="23">
        <v>229814</v>
      </c>
      <c r="O8" s="23">
        <v>217864</v>
      </c>
      <c r="P8" s="23">
        <v>229879</v>
      </c>
      <c r="Q8" s="23">
        <v>185066</v>
      </c>
      <c r="R8" s="23">
        <v>185077</v>
      </c>
      <c r="S8" s="23">
        <v>167389</v>
      </c>
      <c r="T8" s="23">
        <v>218541</v>
      </c>
      <c r="U8" s="23">
        <v>165819</v>
      </c>
      <c r="V8" s="23">
        <v>174899</v>
      </c>
      <c r="W8" s="23">
        <v>128095</v>
      </c>
      <c r="X8" s="23">
        <v>134052</v>
      </c>
      <c r="Y8" s="23">
        <v>147584</v>
      </c>
      <c r="Z8" s="23">
        <v>167420</v>
      </c>
      <c r="AA8" s="23">
        <v>147416</v>
      </c>
      <c r="AB8" s="23">
        <v>143246</v>
      </c>
      <c r="AC8" s="23">
        <v>131532</v>
      </c>
      <c r="AD8" s="23">
        <v>128962</v>
      </c>
      <c r="AE8" s="23">
        <v>116121</v>
      </c>
      <c r="AG8" s="51"/>
      <c r="AH8" s="51"/>
      <c r="AI8" s="51"/>
      <c r="AJ8" s="51"/>
      <c r="AK8" s="51"/>
      <c r="AL8" s="51"/>
      <c r="AM8" s="51"/>
      <c r="AN8" s="51"/>
      <c r="AO8" s="51"/>
      <c r="AP8" s="51"/>
      <c r="AQ8" s="51"/>
      <c r="AR8" s="51"/>
      <c r="AS8" s="51"/>
      <c r="AT8" s="51"/>
      <c r="AU8" s="51"/>
      <c r="AV8" s="51"/>
    </row>
    <row r="9" spans="1:48" s="55" customFormat="1" x14ac:dyDescent="0.35">
      <c r="A9" s="21" t="s">
        <v>261</v>
      </c>
      <c r="B9" s="16">
        <v>-165552</v>
      </c>
      <c r="C9" s="16">
        <v>-186330</v>
      </c>
      <c r="D9" s="16">
        <v>-214801</v>
      </c>
      <c r="E9" s="16">
        <v>-242522</v>
      </c>
      <c r="F9" s="16">
        <v>-247197</v>
      </c>
      <c r="G9" s="16">
        <v>-224615</v>
      </c>
      <c r="H9" s="15"/>
      <c r="I9" s="16">
        <v>-40470</v>
      </c>
      <c r="J9" s="16">
        <v>-47964</v>
      </c>
      <c r="K9" s="16">
        <v>-47205</v>
      </c>
      <c r="L9" s="16">
        <v>-50691</v>
      </c>
      <c r="M9" s="16">
        <v>-51349</v>
      </c>
      <c r="N9" s="16">
        <v>-56323</v>
      </c>
      <c r="O9" s="16">
        <v>-48652</v>
      </c>
      <c r="P9" s="16">
        <v>-58477</v>
      </c>
      <c r="Q9" s="16">
        <v>-57962</v>
      </c>
      <c r="R9" s="16">
        <v>-62768</v>
      </c>
      <c r="S9" s="16">
        <v>-54849</v>
      </c>
      <c r="T9" s="16">
        <v>-66943</v>
      </c>
      <c r="U9" s="16">
        <v>-60061</v>
      </c>
      <c r="V9" s="16">
        <v>-68046</v>
      </c>
      <c r="W9" s="16">
        <v>-60191</v>
      </c>
      <c r="X9" s="16">
        <v>-58899</v>
      </c>
      <c r="Y9" s="16">
        <v>-60539</v>
      </c>
      <c r="Z9" s="16">
        <v>-60156</v>
      </c>
      <c r="AA9" s="16">
        <v>-55121</v>
      </c>
      <c r="AB9" s="16">
        <v>-48799</v>
      </c>
      <c r="AC9" s="16">
        <v>-37253</v>
      </c>
      <c r="AD9" s="16">
        <v>-31621</v>
      </c>
      <c r="AE9" s="16">
        <v>-36839</v>
      </c>
      <c r="AG9" s="51"/>
      <c r="AH9" s="51"/>
      <c r="AI9" s="51"/>
      <c r="AJ9" s="51"/>
      <c r="AK9" s="51"/>
      <c r="AL9" s="51"/>
      <c r="AM9" s="51"/>
      <c r="AN9" s="51"/>
      <c r="AO9" s="51"/>
      <c r="AP9" s="51"/>
      <c r="AQ9" s="51"/>
      <c r="AR9" s="51"/>
      <c r="AS9" s="51"/>
      <c r="AT9" s="51"/>
      <c r="AU9" s="51"/>
      <c r="AV9" s="51"/>
    </row>
    <row r="10" spans="1:48" s="55" customFormat="1" x14ac:dyDescent="0.35">
      <c r="A10" s="21" t="s">
        <v>262</v>
      </c>
      <c r="B10" s="16">
        <v>-56755</v>
      </c>
      <c r="C10" s="16">
        <v>-50020</v>
      </c>
      <c r="D10" s="16">
        <v>-54403</v>
      </c>
      <c r="E10" s="16">
        <v>-59905</v>
      </c>
      <c r="F10" s="16">
        <v>-59253</v>
      </c>
      <c r="G10" s="16">
        <v>-79182</v>
      </c>
      <c r="H10" s="15"/>
      <c r="I10" s="16">
        <v>-11708</v>
      </c>
      <c r="J10" s="16">
        <v>-12180</v>
      </c>
      <c r="K10" s="16">
        <v>-10902</v>
      </c>
      <c r="L10" s="16">
        <v>-15230</v>
      </c>
      <c r="M10" s="16">
        <v>-12250</v>
      </c>
      <c r="N10" s="16">
        <v>-15844</v>
      </c>
      <c r="O10" s="16">
        <v>-11646</v>
      </c>
      <c r="P10" s="16">
        <v>-14663</v>
      </c>
      <c r="Q10" s="16">
        <v>-14065</v>
      </c>
      <c r="R10" s="16">
        <v>-15452</v>
      </c>
      <c r="S10" s="16">
        <v>-14119</v>
      </c>
      <c r="T10" s="16">
        <v>-16269</v>
      </c>
      <c r="U10" s="16">
        <v>-13406</v>
      </c>
      <c r="V10" s="16">
        <v>-14964</v>
      </c>
      <c r="W10" s="16">
        <v>-13194</v>
      </c>
      <c r="X10" s="16">
        <v>-17689</v>
      </c>
      <c r="Y10" s="16">
        <v>-18539</v>
      </c>
      <c r="Z10" s="16">
        <v>-19779</v>
      </c>
      <c r="AA10" s="16">
        <v>-14484</v>
      </c>
      <c r="AB10" s="16">
        <v>-26380</v>
      </c>
      <c r="AC10" s="16">
        <v>-22223</v>
      </c>
      <c r="AD10" s="16">
        <v>52981</v>
      </c>
      <c r="AE10" s="16">
        <v>-79039</v>
      </c>
      <c r="AG10" s="51"/>
      <c r="AH10" s="51"/>
      <c r="AI10" s="51"/>
      <c r="AJ10" s="51"/>
      <c r="AK10" s="51"/>
      <c r="AL10" s="51"/>
      <c r="AM10" s="51"/>
      <c r="AN10" s="51"/>
      <c r="AO10" s="51"/>
      <c r="AP10" s="51"/>
      <c r="AQ10" s="51"/>
      <c r="AR10" s="51"/>
      <c r="AS10" s="51"/>
      <c r="AT10" s="51"/>
      <c r="AU10" s="51"/>
      <c r="AV10" s="51"/>
    </row>
    <row r="11" spans="1:48" s="55" customFormat="1" x14ac:dyDescent="0.35">
      <c r="A11" s="21" t="s">
        <v>263</v>
      </c>
      <c r="B11" s="16">
        <v>980</v>
      </c>
      <c r="C11" s="16">
        <v>-590</v>
      </c>
      <c r="D11" s="16">
        <v>-4850</v>
      </c>
      <c r="E11" s="16">
        <v>8227</v>
      </c>
      <c r="F11" s="16">
        <v>-1149</v>
      </c>
      <c r="G11" s="16">
        <v>173</v>
      </c>
      <c r="H11" s="15"/>
      <c r="I11" s="16">
        <v>-36</v>
      </c>
      <c r="J11" s="16">
        <v>6</v>
      </c>
      <c r="K11" s="16">
        <v>-422</v>
      </c>
      <c r="L11" s="16">
        <v>-138</v>
      </c>
      <c r="M11" s="16">
        <v>1</v>
      </c>
      <c r="N11" s="16">
        <v>-572</v>
      </c>
      <c r="O11" s="16">
        <v>-466</v>
      </c>
      <c r="P11" s="16">
        <v>-3813</v>
      </c>
      <c r="Q11" s="16">
        <v>-755</v>
      </c>
      <c r="R11" s="16">
        <v>3783</v>
      </c>
      <c r="S11" s="16">
        <v>728</v>
      </c>
      <c r="T11" s="16">
        <v>4471</v>
      </c>
      <c r="U11" s="16">
        <v>-44</v>
      </c>
      <c r="V11" s="16">
        <v>8</v>
      </c>
      <c r="W11" s="16">
        <v>-151</v>
      </c>
      <c r="X11" s="16">
        <v>-962</v>
      </c>
      <c r="Y11" s="16">
        <v>-62</v>
      </c>
      <c r="Z11" s="16">
        <v>-103</v>
      </c>
      <c r="AA11" s="16">
        <v>-208</v>
      </c>
      <c r="AB11" s="16">
        <v>546</v>
      </c>
      <c r="AC11" s="16">
        <v>-7</v>
      </c>
      <c r="AD11" s="16">
        <v>-8444</v>
      </c>
      <c r="AE11" s="16">
        <v>-3942</v>
      </c>
      <c r="AG11" s="51"/>
      <c r="AH11" s="51"/>
      <c r="AI11" s="51"/>
      <c r="AJ11" s="51"/>
      <c r="AK11" s="51"/>
      <c r="AL11" s="51"/>
      <c r="AM11" s="51"/>
      <c r="AN11" s="51"/>
      <c r="AO11" s="51"/>
      <c r="AP11" s="51"/>
      <c r="AQ11" s="51"/>
      <c r="AR11" s="51"/>
      <c r="AS11" s="51"/>
      <c r="AT11" s="51"/>
      <c r="AU11" s="51"/>
      <c r="AV11" s="51"/>
    </row>
    <row r="12" spans="1:48" s="65" customFormat="1" ht="15" thickBot="1" x14ac:dyDescent="0.4">
      <c r="A12" s="63" t="s">
        <v>264</v>
      </c>
      <c r="B12" s="16">
        <v>34009</v>
      </c>
      <c r="C12" s="16">
        <v>-17174</v>
      </c>
      <c r="D12" s="16">
        <v>27498</v>
      </c>
      <c r="E12" s="16">
        <v>61162</v>
      </c>
      <c r="F12" s="16">
        <v>35353</v>
      </c>
      <c r="G12" s="16">
        <v>-44996</v>
      </c>
      <c r="H12" s="64"/>
      <c r="I12" s="16">
        <v>-9664</v>
      </c>
      <c r="J12" s="16">
        <v>-4739</v>
      </c>
      <c r="K12" s="16">
        <v>1376</v>
      </c>
      <c r="L12" s="16">
        <v>-4147</v>
      </c>
      <c r="M12" s="16">
        <v>650</v>
      </c>
      <c r="N12" s="16">
        <v>13415</v>
      </c>
      <c r="O12" s="16">
        <v>-4440</v>
      </c>
      <c r="P12" s="16">
        <v>17873</v>
      </c>
      <c r="Q12" s="16">
        <v>3515</v>
      </c>
      <c r="R12" s="16">
        <v>8463</v>
      </c>
      <c r="S12" s="16">
        <v>22102</v>
      </c>
      <c r="T12" s="16">
        <v>27082</v>
      </c>
      <c r="U12" s="16">
        <v>4981</v>
      </c>
      <c r="V12" s="16">
        <v>9795</v>
      </c>
      <c r="W12" s="16">
        <v>6233</v>
      </c>
      <c r="X12" s="16">
        <v>14344</v>
      </c>
      <c r="Y12" s="16">
        <v>9798</v>
      </c>
      <c r="Z12" s="16">
        <v>-21543</v>
      </c>
      <c r="AA12" s="16">
        <v>-17554</v>
      </c>
      <c r="AB12" s="16">
        <v>-15697</v>
      </c>
      <c r="AC12" s="16">
        <v>-4084</v>
      </c>
      <c r="AD12" s="16">
        <v>-12604</v>
      </c>
      <c r="AE12" s="16">
        <v>6743</v>
      </c>
      <c r="AG12" s="51"/>
      <c r="AH12" s="51"/>
      <c r="AI12" s="51"/>
      <c r="AJ12" s="51"/>
      <c r="AK12" s="51"/>
      <c r="AL12" s="51"/>
      <c r="AM12" s="51"/>
      <c r="AN12" s="51"/>
      <c r="AO12" s="51"/>
      <c r="AP12" s="51"/>
      <c r="AQ12" s="51"/>
      <c r="AR12" s="51"/>
      <c r="AS12" s="51"/>
      <c r="AT12" s="51"/>
      <c r="AU12" s="51"/>
      <c r="AV12" s="51"/>
    </row>
    <row r="13" spans="1:48" s="68" customFormat="1" ht="15" thickBot="1" x14ac:dyDescent="0.4">
      <c r="A13" s="66" t="s">
        <v>265</v>
      </c>
      <c r="B13" s="23">
        <v>304117</v>
      </c>
      <c r="C13" s="23">
        <v>467697</v>
      </c>
      <c r="D13" s="23">
        <v>632658</v>
      </c>
      <c r="E13" s="23">
        <v>523035</v>
      </c>
      <c r="F13" s="23">
        <v>330619</v>
      </c>
      <c r="G13" s="23">
        <v>257046</v>
      </c>
      <c r="H13" s="67"/>
      <c r="I13" s="23">
        <v>104139</v>
      </c>
      <c r="J13" s="23">
        <v>109658</v>
      </c>
      <c r="K13" s="23">
        <v>143663</v>
      </c>
      <c r="L13" s="23">
        <v>110237</v>
      </c>
      <c r="M13" s="23">
        <v>138709</v>
      </c>
      <c r="N13" s="23">
        <v>170490</v>
      </c>
      <c r="O13" s="23">
        <v>152660</v>
      </c>
      <c r="P13" s="23">
        <v>170799</v>
      </c>
      <c r="Q13" s="23">
        <v>115799</v>
      </c>
      <c r="R13" s="23">
        <v>119103</v>
      </c>
      <c r="S13" s="23">
        <v>121251</v>
      </c>
      <c r="T13" s="23">
        <v>166882</v>
      </c>
      <c r="U13" s="23">
        <v>97289</v>
      </c>
      <c r="V13" s="23">
        <v>104692</v>
      </c>
      <c r="W13" s="23">
        <v>60792</v>
      </c>
      <c r="X13" s="23">
        <v>67846</v>
      </c>
      <c r="Y13" s="23">
        <v>78242</v>
      </c>
      <c r="Z13" s="23">
        <v>65839</v>
      </c>
      <c r="AA13" s="23">
        <v>60049</v>
      </c>
      <c r="AB13" s="23">
        <v>52916</v>
      </c>
      <c r="AC13" s="23">
        <v>67965</v>
      </c>
      <c r="AD13" s="23">
        <v>67758</v>
      </c>
      <c r="AE13" s="23">
        <v>64560</v>
      </c>
      <c r="AG13" s="51"/>
      <c r="AH13" s="51"/>
      <c r="AI13" s="51"/>
      <c r="AJ13" s="51"/>
      <c r="AK13" s="51"/>
      <c r="AL13" s="51"/>
      <c r="AM13" s="51"/>
      <c r="AN13" s="51"/>
      <c r="AO13" s="51"/>
      <c r="AP13" s="51"/>
      <c r="AQ13" s="51"/>
      <c r="AR13" s="51"/>
      <c r="AS13" s="51"/>
      <c r="AT13" s="51"/>
      <c r="AU13" s="51"/>
      <c r="AV13" s="51"/>
    </row>
    <row r="14" spans="1:48" s="55" customFormat="1" x14ac:dyDescent="0.35">
      <c r="A14" s="21" t="s">
        <v>266</v>
      </c>
      <c r="B14" s="16">
        <v>-4272</v>
      </c>
      <c r="C14" s="16">
        <v>-6771</v>
      </c>
      <c r="D14" s="16">
        <v>-7560</v>
      </c>
      <c r="E14" s="16">
        <v>-16322</v>
      </c>
      <c r="F14" s="16">
        <v>-7182</v>
      </c>
      <c r="G14" s="16">
        <v>-9500</v>
      </c>
      <c r="H14" s="15"/>
      <c r="I14" s="16">
        <v>-4384</v>
      </c>
      <c r="J14" s="16">
        <v>-697</v>
      </c>
      <c r="K14" s="16">
        <v>-3104</v>
      </c>
      <c r="L14" s="16">
        <v>1414</v>
      </c>
      <c r="M14" s="16">
        <v>-6106</v>
      </c>
      <c r="N14" s="16">
        <v>1331</v>
      </c>
      <c r="O14" s="16">
        <v>-4464</v>
      </c>
      <c r="P14" s="16">
        <v>1679</v>
      </c>
      <c r="Q14" s="16">
        <v>-6724</v>
      </c>
      <c r="R14" s="16">
        <v>-4987</v>
      </c>
      <c r="S14" s="16">
        <v>-885</v>
      </c>
      <c r="T14" s="16">
        <v>-3726</v>
      </c>
      <c r="U14" s="16">
        <v>-2385</v>
      </c>
      <c r="V14" s="16">
        <v>2344</v>
      </c>
      <c r="W14" s="16">
        <v>-3410</v>
      </c>
      <c r="X14" s="16">
        <v>-3731</v>
      </c>
      <c r="Y14" s="16">
        <v>-1995</v>
      </c>
      <c r="Z14" s="16">
        <v>-3981</v>
      </c>
      <c r="AA14" s="16">
        <v>-2150</v>
      </c>
      <c r="AB14" s="16">
        <v>-1374</v>
      </c>
      <c r="AC14" s="16">
        <v>-310</v>
      </c>
      <c r="AD14" s="16">
        <v>-929</v>
      </c>
      <c r="AE14" s="16">
        <v>-205</v>
      </c>
      <c r="AG14" s="51"/>
      <c r="AH14" s="51"/>
      <c r="AI14" s="51"/>
      <c r="AJ14" s="51"/>
      <c r="AK14" s="51"/>
      <c r="AL14" s="51"/>
      <c r="AM14" s="51"/>
      <c r="AN14" s="51"/>
      <c r="AO14" s="51"/>
      <c r="AP14" s="51"/>
      <c r="AQ14" s="51"/>
      <c r="AR14" s="51"/>
      <c r="AS14" s="51"/>
      <c r="AT14" s="51"/>
      <c r="AU14" s="51"/>
      <c r="AV14" s="51"/>
    </row>
    <row r="15" spans="1:48" s="55" customFormat="1" x14ac:dyDescent="0.35">
      <c r="A15" s="21" t="s">
        <v>267</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c r="AI15" s="51"/>
      <c r="AJ15" s="51"/>
      <c r="AK15" s="51"/>
      <c r="AL15" s="51"/>
      <c r="AM15" s="51"/>
      <c r="AN15" s="51"/>
      <c r="AO15" s="51"/>
      <c r="AP15" s="51"/>
      <c r="AQ15" s="51"/>
      <c r="AR15" s="51"/>
      <c r="AS15" s="51"/>
      <c r="AT15" s="51"/>
      <c r="AU15" s="51"/>
      <c r="AV15" s="51"/>
    </row>
    <row r="16" spans="1:48" s="55" customFormat="1" x14ac:dyDescent="0.35">
      <c r="A16" s="21" t="s">
        <v>268</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c r="AI16" s="51"/>
      <c r="AJ16" s="51"/>
      <c r="AK16" s="51"/>
      <c r="AL16" s="51"/>
      <c r="AM16" s="51"/>
      <c r="AN16" s="51"/>
      <c r="AO16" s="51"/>
      <c r="AP16" s="51"/>
      <c r="AQ16" s="51"/>
      <c r="AR16" s="51"/>
      <c r="AS16" s="51"/>
      <c r="AT16" s="51"/>
      <c r="AU16" s="51"/>
      <c r="AV16" s="51"/>
    </row>
    <row r="17" spans="1:48" s="65" customFormat="1" ht="15" thickBot="1" x14ac:dyDescent="0.4">
      <c r="A17" s="63" t="s">
        <v>113</v>
      </c>
      <c r="B17" s="16">
        <v>251</v>
      </c>
      <c r="C17" s="16">
        <v>163</v>
      </c>
      <c r="D17" s="16">
        <v>674</v>
      </c>
      <c r="E17" s="16">
        <v>225</v>
      </c>
      <c r="F17" s="16">
        <v>516</v>
      </c>
      <c r="G17" s="16">
        <v>1106</v>
      </c>
      <c r="H17" s="64"/>
      <c r="I17" s="16">
        <v>104</v>
      </c>
      <c r="J17" s="16">
        <v>78</v>
      </c>
      <c r="K17" s="16">
        <v>-107</v>
      </c>
      <c r="L17" s="16">
        <v>88</v>
      </c>
      <c r="M17" s="16">
        <v>383</v>
      </c>
      <c r="N17" s="16">
        <v>86</v>
      </c>
      <c r="O17" s="16">
        <v>-41</v>
      </c>
      <c r="P17" s="16">
        <v>246</v>
      </c>
      <c r="Q17" s="16">
        <v>-51</v>
      </c>
      <c r="R17" s="16">
        <v>225</v>
      </c>
      <c r="S17" s="16">
        <v>-12</v>
      </c>
      <c r="T17" s="16">
        <v>63</v>
      </c>
      <c r="U17" s="16">
        <v>-4</v>
      </c>
      <c r="V17" s="16">
        <v>17</v>
      </c>
      <c r="W17" s="16">
        <v>178</v>
      </c>
      <c r="X17" s="16">
        <v>325</v>
      </c>
      <c r="Y17" s="16">
        <v>322</v>
      </c>
      <c r="Z17" s="16">
        <v>441</v>
      </c>
      <c r="AA17" s="16">
        <v>204</v>
      </c>
      <c r="AB17" s="16">
        <v>139</v>
      </c>
      <c r="AC17" s="16">
        <v>321</v>
      </c>
      <c r="AD17" s="16">
        <v>-130</v>
      </c>
      <c r="AE17" s="16">
        <v>-115</v>
      </c>
      <c r="AG17" s="51"/>
      <c r="AH17" s="51"/>
      <c r="AI17" s="51"/>
      <c r="AJ17" s="51"/>
      <c r="AK17" s="51"/>
      <c r="AL17" s="51"/>
      <c r="AM17" s="51"/>
      <c r="AN17" s="51"/>
      <c r="AO17" s="51"/>
      <c r="AP17" s="51"/>
      <c r="AQ17" s="51"/>
      <c r="AR17" s="51"/>
      <c r="AS17" s="51"/>
      <c r="AT17" s="51"/>
      <c r="AU17" s="51"/>
      <c r="AV17" s="51"/>
    </row>
    <row r="18" spans="1:48" s="68" customFormat="1" ht="15" thickBot="1" x14ac:dyDescent="0.4">
      <c r="A18" s="66" t="s">
        <v>269</v>
      </c>
      <c r="B18" s="23">
        <v>300096</v>
      </c>
      <c r="C18" s="23">
        <v>461089</v>
      </c>
      <c r="D18" s="23">
        <v>625772</v>
      </c>
      <c r="E18" s="23">
        <v>506938</v>
      </c>
      <c r="F18" s="23">
        <v>323953</v>
      </c>
      <c r="G18" s="23">
        <v>248652</v>
      </c>
      <c r="H18" s="67"/>
      <c r="I18" s="23">
        <v>99859</v>
      </c>
      <c r="J18" s="23">
        <v>109039</v>
      </c>
      <c r="K18" s="23">
        <v>140452</v>
      </c>
      <c r="L18" s="23">
        <v>111739</v>
      </c>
      <c r="M18" s="23">
        <v>132986</v>
      </c>
      <c r="N18" s="23">
        <v>171907</v>
      </c>
      <c r="O18" s="23">
        <v>148155</v>
      </c>
      <c r="P18" s="23">
        <v>172724</v>
      </c>
      <c r="Q18" s="23">
        <v>109024</v>
      </c>
      <c r="R18" s="23">
        <v>114341</v>
      </c>
      <c r="S18" s="23">
        <v>120354</v>
      </c>
      <c r="T18" s="23">
        <v>163219</v>
      </c>
      <c r="U18" s="23">
        <v>94900</v>
      </c>
      <c r="V18" s="23">
        <v>107053</v>
      </c>
      <c r="W18" s="23">
        <v>57560</v>
      </c>
      <c r="X18" s="23">
        <v>64440</v>
      </c>
      <c r="Y18" s="23">
        <v>76569</v>
      </c>
      <c r="Z18" s="23">
        <v>62299</v>
      </c>
      <c r="AA18" s="23">
        <v>58103</v>
      </c>
      <c r="AB18" s="23">
        <v>51681</v>
      </c>
      <c r="AC18" s="23">
        <v>67976</v>
      </c>
      <c r="AD18" s="23">
        <v>66699</v>
      </c>
      <c r="AE18" s="23">
        <v>64240</v>
      </c>
      <c r="AG18" s="51"/>
      <c r="AH18" s="51"/>
      <c r="AI18" s="51"/>
      <c r="AJ18" s="51"/>
      <c r="AK18" s="51"/>
      <c r="AL18" s="51"/>
      <c r="AM18" s="51"/>
      <c r="AN18" s="51"/>
      <c r="AO18" s="51"/>
      <c r="AP18" s="51"/>
      <c r="AQ18" s="51"/>
      <c r="AR18" s="51"/>
      <c r="AS18" s="51"/>
      <c r="AT18" s="51"/>
      <c r="AU18" s="51"/>
      <c r="AV18" s="51"/>
    </row>
    <row r="19" spans="1:48" s="68" customFormat="1" ht="15" thickBot="1" x14ac:dyDescent="0.4">
      <c r="A19" s="69" t="s">
        <v>197</v>
      </c>
      <c r="B19" s="50"/>
      <c r="C19" s="50"/>
      <c r="D19" s="50"/>
      <c r="E19" s="50">
        <v>0</v>
      </c>
      <c r="F19" s="50">
        <v>0</v>
      </c>
      <c r="G19" s="50">
        <v>0</v>
      </c>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c r="AB19" s="16">
        <v>0</v>
      </c>
      <c r="AC19" s="16">
        <v>0</v>
      </c>
      <c r="AD19" s="16">
        <v>0</v>
      </c>
      <c r="AE19" s="16">
        <v>0</v>
      </c>
      <c r="AG19" s="51"/>
      <c r="AH19" s="51"/>
      <c r="AI19" s="51"/>
      <c r="AJ19" s="51"/>
      <c r="AK19" s="51"/>
      <c r="AL19" s="51"/>
      <c r="AM19" s="51"/>
      <c r="AN19" s="51"/>
      <c r="AO19" s="51"/>
      <c r="AP19" s="51"/>
      <c r="AQ19" s="51"/>
      <c r="AR19" s="51"/>
      <c r="AS19" s="51"/>
      <c r="AT19" s="51"/>
      <c r="AU19" s="51"/>
      <c r="AV19" s="51"/>
    </row>
    <row r="20" spans="1:48" s="68" customFormat="1" ht="15" thickBot="1" x14ac:dyDescent="0.4">
      <c r="A20" s="66" t="s">
        <v>270</v>
      </c>
      <c r="B20" s="23">
        <v>0</v>
      </c>
      <c r="C20" s="23">
        <v>0</v>
      </c>
      <c r="D20" s="23"/>
      <c r="E20" s="23">
        <v>0</v>
      </c>
      <c r="F20" s="23" t="s">
        <v>0</v>
      </c>
      <c r="G20" s="23" t="s">
        <v>0</v>
      </c>
      <c r="H20" s="67"/>
      <c r="I20" s="23"/>
      <c r="J20" s="23"/>
      <c r="K20" s="23"/>
      <c r="L20" s="23"/>
      <c r="M20" s="23"/>
      <c r="N20" s="23"/>
      <c r="O20" s="23"/>
      <c r="P20" s="23"/>
      <c r="Q20" s="23"/>
      <c r="R20" s="23"/>
      <c r="S20" s="23"/>
      <c r="T20" s="23"/>
      <c r="U20" s="23" t="s">
        <v>0</v>
      </c>
      <c r="V20" s="23" t="s">
        <v>0</v>
      </c>
      <c r="W20" s="23">
        <v>0</v>
      </c>
      <c r="X20" s="23">
        <v>0</v>
      </c>
      <c r="Y20" s="23" t="s">
        <v>0</v>
      </c>
      <c r="Z20" s="23"/>
      <c r="AA20" s="23"/>
      <c r="AB20" s="23"/>
      <c r="AC20" s="23" t="s">
        <v>0</v>
      </c>
      <c r="AD20" s="23"/>
      <c r="AE20" s="23"/>
      <c r="AG20" s="51"/>
      <c r="AH20" s="51"/>
      <c r="AI20" s="51"/>
      <c r="AJ20" s="51"/>
      <c r="AK20" s="51"/>
      <c r="AL20" s="51"/>
      <c r="AM20" s="51"/>
      <c r="AN20" s="51"/>
      <c r="AO20" s="51"/>
      <c r="AP20" s="51"/>
      <c r="AQ20" s="51"/>
      <c r="AR20" s="51"/>
      <c r="AS20" s="51"/>
      <c r="AT20" s="51"/>
      <c r="AU20" s="51"/>
      <c r="AV20" s="51"/>
    </row>
    <row r="21" spans="1:48" s="55" customFormat="1" x14ac:dyDescent="0.35">
      <c r="A21" s="21" t="s">
        <v>271</v>
      </c>
      <c r="B21" s="70"/>
      <c r="C21" s="70"/>
      <c r="D21" s="70"/>
      <c r="E21" s="70">
        <v>0</v>
      </c>
      <c r="F21" s="70">
        <v>0</v>
      </c>
      <c r="G21" s="70">
        <v>0</v>
      </c>
      <c r="H21" s="15"/>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c r="AA21" s="16"/>
      <c r="AB21" s="16"/>
      <c r="AC21" s="16">
        <v>0</v>
      </c>
      <c r="AD21" s="16"/>
      <c r="AE21" s="16"/>
      <c r="AG21" s="51"/>
      <c r="AH21" s="51"/>
      <c r="AI21" s="51"/>
      <c r="AJ21" s="51"/>
      <c r="AK21" s="51"/>
      <c r="AL21" s="51"/>
      <c r="AM21" s="51"/>
      <c r="AN21" s="51"/>
      <c r="AO21" s="51"/>
      <c r="AP21" s="51"/>
      <c r="AQ21" s="51"/>
      <c r="AR21" s="51"/>
      <c r="AS21" s="51"/>
      <c r="AT21" s="51"/>
      <c r="AU21" s="51"/>
      <c r="AV21" s="51"/>
    </row>
    <row r="22" spans="1:48" s="65" customFormat="1" ht="15" thickBot="1" x14ac:dyDescent="0.4">
      <c r="A22" s="71" t="s">
        <v>272</v>
      </c>
      <c r="B22" s="18"/>
      <c r="C22" s="18"/>
      <c r="D22" s="18"/>
      <c r="E22" s="18">
        <v>0</v>
      </c>
      <c r="F22" s="18" t="s">
        <v>0</v>
      </c>
      <c r="G22" s="18" t="s">
        <v>0</v>
      </c>
      <c r="H22" s="64"/>
      <c r="I22" s="18"/>
      <c r="J22" s="18"/>
      <c r="K22" s="18"/>
      <c r="L22" s="18"/>
      <c r="M22" s="18"/>
      <c r="N22" s="18"/>
      <c r="O22" s="18"/>
      <c r="P22" s="18"/>
      <c r="Q22" s="18"/>
      <c r="R22" s="18"/>
      <c r="S22" s="18"/>
      <c r="T22" s="18"/>
      <c r="U22" s="18"/>
      <c r="V22" s="18"/>
      <c r="W22" s="18">
        <v>0</v>
      </c>
      <c r="X22" s="18">
        <v>0</v>
      </c>
      <c r="Y22" s="18" t="s">
        <v>0</v>
      </c>
      <c r="Z22" s="18"/>
      <c r="AA22" s="18"/>
      <c r="AB22" s="18"/>
      <c r="AC22" s="18" t="s">
        <v>0</v>
      </c>
      <c r="AD22" s="18"/>
      <c r="AE22" s="18"/>
      <c r="AG22" s="51"/>
      <c r="AH22" s="51"/>
      <c r="AI22" s="51"/>
      <c r="AJ22" s="51"/>
      <c r="AK22" s="51"/>
      <c r="AL22" s="51"/>
      <c r="AM22" s="51"/>
      <c r="AN22" s="51"/>
      <c r="AO22" s="51"/>
      <c r="AP22" s="51"/>
      <c r="AQ22" s="51"/>
      <c r="AR22" s="51"/>
      <c r="AS22" s="51"/>
      <c r="AT22" s="51"/>
      <c r="AU22" s="51"/>
      <c r="AV22" s="51"/>
    </row>
    <row r="23" spans="1:48" s="55" customFormat="1" x14ac:dyDescent="0.35">
      <c r="A23" s="21" t="s">
        <v>273</v>
      </c>
      <c r="B23" s="16">
        <v>152193</v>
      </c>
      <c r="C23" s="16">
        <v>157401</v>
      </c>
      <c r="D23" s="16">
        <v>166779</v>
      </c>
      <c r="E23" s="16">
        <v>181335</v>
      </c>
      <c r="F23" s="16">
        <v>209234</v>
      </c>
      <c r="G23" s="16">
        <v>221475</v>
      </c>
      <c r="H23" s="15"/>
      <c r="I23" s="16">
        <v>39901</v>
      </c>
      <c r="J23" s="16">
        <v>40298</v>
      </c>
      <c r="K23" s="16">
        <v>36911</v>
      </c>
      <c r="L23" s="16">
        <v>40291</v>
      </c>
      <c r="M23" s="16">
        <v>39312</v>
      </c>
      <c r="N23" s="16">
        <v>41551</v>
      </c>
      <c r="O23" s="16">
        <v>41979</v>
      </c>
      <c r="P23" s="16">
        <v>43937</v>
      </c>
      <c r="Q23" s="16">
        <v>44006</v>
      </c>
      <c r="R23" s="16">
        <v>44206</v>
      </c>
      <c r="S23" s="16">
        <v>46611</v>
      </c>
      <c r="T23" s="16">
        <v>46512</v>
      </c>
      <c r="U23" s="16">
        <v>47752</v>
      </c>
      <c r="V23" s="16">
        <v>48882</v>
      </c>
      <c r="W23" s="16">
        <v>52992</v>
      </c>
      <c r="X23" s="16">
        <v>59608</v>
      </c>
      <c r="Y23" s="16">
        <v>55276</v>
      </c>
      <c r="Z23" s="16">
        <v>54581</v>
      </c>
      <c r="AA23" s="16">
        <v>55658</v>
      </c>
      <c r="AB23" s="16">
        <v>55960</v>
      </c>
      <c r="AC23" s="16">
        <v>57445.692995999998</v>
      </c>
      <c r="AD23" s="16">
        <v>57436.307004000002</v>
      </c>
      <c r="AE23" s="16">
        <v>58397</v>
      </c>
      <c r="AG23" s="51"/>
      <c r="AH23" s="51"/>
      <c r="AI23" s="51"/>
      <c r="AJ23" s="51"/>
      <c r="AK23" s="51"/>
      <c r="AL23" s="51"/>
      <c r="AM23" s="51"/>
      <c r="AN23" s="51"/>
      <c r="AO23" s="51"/>
      <c r="AP23" s="51"/>
      <c r="AQ23" s="51"/>
      <c r="AR23" s="51"/>
      <c r="AS23" s="51"/>
      <c r="AT23" s="51"/>
      <c r="AU23" s="51"/>
      <c r="AV23" s="51"/>
    </row>
    <row r="24" spans="1:48" s="55" customFormat="1" x14ac:dyDescent="0.35">
      <c r="A24" s="21" t="s">
        <v>16</v>
      </c>
      <c r="B24" s="16">
        <v>456310</v>
      </c>
      <c r="C24" s="16">
        <v>625098</v>
      </c>
      <c r="D24" s="16">
        <v>799437</v>
      </c>
      <c r="E24" s="16">
        <v>704370</v>
      </c>
      <c r="F24" s="16">
        <v>539853</v>
      </c>
      <c r="G24" s="16">
        <v>478521</v>
      </c>
      <c r="H24" s="15"/>
      <c r="I24" s="16">
        <v>144040</v>
      </c>
      <c r="J24" s="16">
        <v>149956</v>
      </c>
      <c r="K24" s="16">
        <v>180574</v>
      </c>
      <c r="L24" s="16">
        <v>150528</v>
      </c>
      <c r="M24" s="16">
        <v>178021</v>
      </c>
      <c r="N24" s="16">
        <v>212041</v>
      </c>
      <c r="O24" s="16">
        <v>194639</v>
      </c>
      <c r="P24" s="16">
        <v>214736</v>
      </c>
      <c r="Q24" s="16">
        <v>159805</v>
      </c>
      <c r="R24" s="16">
        <v>163309</v>
      </c>
      <c r="S24" s="16">
        <v>167862</v>
      </c>
      <c r="T24" s="16">
        <v>213394</v>
      </c>
      <c r="U24" s="16">
        <v>145041</v>
      </c>
      <c r="V24" s="16">
        <v>153574</v>
      </c>
      <c r="W24" s="16">
        <v>113784</v>
      </c>
      <c r="X24" s="16">
        <v>127454</v>
      </c>
      <c r="Y24" s="16">
        <v>133518</v>
      </c>
      <c r="Z24" s="16">
        <v>120420</v>
      </c>
      <c r="AA24" s="16">
        <v>115707</v>
      </c>
      <c r="AB24" s="16">
        <v>108876</v>
      </c>
      <c r="AC24" s="16">
        <v>125411</v>
      </c>
      <c r="AD24" s="16">
        <v>125194</v>
      </c>
      <c r="AE24" s="16">
        <v>122957</v>
      </c>
      <c r="AG24" s="51"/>
      <c r="AH24" s="51"/>
      <c r="AI24" s="51"/>
      <c r="AJ24" s="51"/>
      <c r="AK24" s="51"/>
      <c r="AL24" s="51"/>
      <c r="AM24" s="51"/>
      <c r="AN24" s="51"/>
      <c r="AO24" s="51"/>
      <c r="AP24" s="51"/>
      <c r="AQ24" s="51"/>
      <c r="AR24" s="51"/>
      <c r="AS24" s="51"/>
      <c r="AT24" s="51"/>
      <c r="AU24" s="51"/>
      <c r="AV24" s="51"/>
    </row>
    <row r="25" spans="1:48" s="65" customFormat="1" ht="15" thickBot="1" x14ac:dyDescent="0.4">
      <c r="A25" s="72" t="s">
        <v>274</v>
      </c>
      <c r="B25" s="16">
        <v>428095</v>
      </c>
      <c r="C25" s="16">
        <v>651002</v>
      </c>
      <c r="D25" s="16">
        <v>793921</v>
      </c>
      <c r="E25" s="16">
        <v>690667</v>
      </c>
      <c r="F25" s="16">
        <v>536856.34432849998</v>
      </c>
      <c r="G25" s="16">
        <v>565165</v>
      </c>
      <c r="H25" s="64"/>
      <c r="I25" s="16">
        <v>155920</v>
      </c>
      <c r="J25" s="16">
        <v>155265</v>
      </c>
      <c r="K25" s="16">
        <v>182375</v>
      </c>
      <c r="L25" s="16">
        <v>157442</v>
      </c>
      <c r="M25" s="16">
        <v>180899</v>
      </c>
      <c r="N25" s="16">
        <v>206621</v>
      </c>
      <c r="O25" s="16">
        <v>198240</v>
      </c>
      <c r="P25" s="16">
        <v>208160</v>
      </c>
      <c r="Q25" s="16">
        <v>160992</v>
      </c>
      <c r="R25" s="16">
        <v>163908</v>
      </c>
      <c r="S25" s="16">
        <v>161009</v>
      </c>
      <c r="T25" s="16">
        <v>204758</v>
      </c>
      <c r="U25" s="16">
        <v>146906.65961999999</v>
      </c>
      <c r="V25" s="16">
        <v>154174</v>
      </c>
      <c r="W25" s="16">
        <v>114035.17378479999</v>
      </c>
      <c r="X25" s="16">
        <v>121740.5109237</v>
      </c>
      <c r="Y25" s="16">
        <v>132567.9733652999</v>
      </c>
      <c r="Z25" s="16">
        <v>158478.0266347001</v>
      </c>
      <c r="AA25" s="16">
        <v>152507.00000000003</v>
      </c>
      <c r="AB25" s="16">
        <v>121611.99999999997</v>
      </c>
      <c r="AC25" s="16">
        <v>123313</v>
      </c>
      <c r="AD25" s="16">
        <v>125833</v>
      </c>
      <c r="AE25" s="16">
        <v>125019</v>
      </c>
      <c r="AG25" s="51"/>
      <c r="AH25" s="51"/>
      <c r="AI25" s="51"/>
      <c r="AJ25" s="51"/>
      <c r="AK25" s="51"/>
      <c r="AL25" s="51"/>
      <c r="AM25" s="51"/>
      <c r="AN25" s="51"/>
      <c r="AO25" s="51"/>
      <c r="AP25" s="51"/>
      <c r="AQ25" s="51"/>
      <c r="AR25" s="51"/>
      <c r="AS25" s="51"/>
      <c r="AT25" s="51"/>
      <c r="AU25" s="51"/>
      <c r="AV25" s="51"/>
    </row>
    <row r="27" spans="1:48" x14ac:dyDescent="0.35">
      <c r="A27" s="86" t="s">
        <v>129</v>
      </c>
    </row>
    <row r="28" spans="1:48" s="57" customFormat="1" ht="10.5" x14ac:dyDescent="0.25">
      <c r="A28" s="86" t="s">
        <v>130</v>
      </c>
    </row>
    <row r="29" spans="1:48" s="57" customFormat="1" ht="10.5" x14ac:dyDescent="0.25"/>
  </sheetData>
  <pageMargins left="0.25" right="0.25" top="0.75" bottom="0.75" header="0.3" footer="0.3"/>
  <pageSetup paperSize="8"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pageSetUpPr fitToPage="1"/>
  </sheetPr>
  <dimension ref="A1:AH29"/>
  <sheetViews>
    <sheetView zoomScale="77" zoomScaleNormal="77" workbookViewId="0">
      <pane xSplit="1" ySplit="3" topLeftCell="B4" activePane="bottomRight" state="frozen"/>
      <selection activeCell="S7" sqref="S7"/>
      <selection pane="topRight" activeCell="S7" sqref="S7"/>
      <selection pane="bottomLeft" activeCell="S7" sqref="S7"/>
      <selection pane="bottomRight" sqref="A1:A29"/>
    </sheetView>
  </sheetViews>
  <sheetFormatPr defaultColWidth="9.1796875" defaultRowHeight="14.5" x14ac:dyDescent="0.35"/>
  <cols>
    <col min="1" max="1" width="55.7265625" style="51" customWidth="1"/>
    <col min="2" max="7" width="11.1796875" style="51" customWidth="1"/>
    <col min="8" max="13" width="10.7265625" style="51" customWidth="1"/>
    <col min="14" max="15" width="9.1796875" style="51"/>
    <col min="16" max="20" width="11.7265625" style="51" customWidth="1"/>
    <col min="21" max="16384" width="9.1796875" style="51"/>
  </cols>
  <sheetData>
    <row r="1" spans="1:34" ht="21" x14ac:dyDescent="0.5">
      <c r="A1" s="9" t="s">
        <v>281</v>
      </c>
      <c r="B1" s="9"/>
    </row>
    <row r="2" spans="1:34" x14ac:dyDescent="0.35">
      <c r="J2" s="81"/>
    </row>
    <row r="3" spans="1:34" s="59" customFormat="1" x14ac:dyDescent="0.35">
      <c r="A3" s="117" t="s">
        <v>100</v>
      </c>
      <c r="B3" s="58">
        <v>2014</v>
      </c>
      <c r="C3" s="58">
        <v>2015</v>
      </c>
      <c r="D3" s="58">
        <v>2016</v>
      </c>
      <c r="E3" s="58">
        <v>2017</v>
      </c>
      <c r="F3" s="58">
        <v>2018</v>
      </c>
      <c r="G3" s="58" t="s">
        <v>65</v>
      </c>
      <c r="I3" s="42" t="s">
        <v>8</v>
      </c>
      <c r="J3" s="42" t="s">
        <v>9</v>
      </c>
      <c r="K3" s="42" t="s">
        <v>10</v>
      </c>
      <c r="L3" s="42" t="s">
        <v>11</v>
      </c>
      <c r="M3" s="42" t="s">
        <v>22</v>
      </c>
      <c r="N3" s="42" t="s">
        <v>23</v>
      </c>
      <c r="O3" s="42" t="s">
        <v>25</v>
      </c>
      <c r="P3" s="42" t="s">
        <v>27</v>
      </c>
      <c r="Q3" s="42" t="s">
        <v>34</v>
      </c>
      <c r="R3" s="42" t="s">
        <v>37</v>
      </c>
      <c r="S3" s="42" t="s">
        <v>39</v>
      </c>
      <c r="T3" s="42" t="s">
        <v>41</v>
      </c>
      <c r="U3" s="42" t="s">
        <v>44</v>
      </c>
      <c r="V3" s="42" t="s">
        <v>45</v>
      </c>
      <c r="W3" s="42" t="s">
        <v>47</v>
      </c>
      <c r="X3" s="42" t="s">
        <v>49</v>
      </c>
      <c r="Y3" s="42" t="s">
        <v>60</v>
      </c>
      <c r="Z3" s="42" t="s">
        <v>61</v>
      </c>
      <c r="AA3" s="42" t="s">
        <v>62</v>
      </c>
      <c r="AB3" s="42" t="s">
        <v>63</v>
      </c>
      <c r="AC3" s="42" t="s">
        <v>64</v>
      </c>
      <c r="AD3" s="42" t="s">
        <v>57</v>
      </c>
      <c r="AE3" s="42" t="s">
        <v>58</v>
      </c>
      <c r="AG3" s="51"/>
      <c r="AH3" s="51"/>
    </row>
    <row r="4" spans="1:34" s="55" customFormat="1" x14ac:dyDescent="0.35">
      <c r="A4" s="21" t="s">
        <v>256</v>
      </c>
      <c r="B4" s="16">
        <v>784101</v>
      </c>
      <c r="C4" s="16">
        <v>766740</v>
      </c>
      <c r="D4" s="16">
        <v>761977</v>
      </c>
      <c r="E4" s="16">
        <v>869189</v>
      </c>
      <c r="F4" s="16">
        <v>885344</v>
      </c>
      <c r="G4" s="16">
        <v>552086</v>
      </c>
      <c r="H4" s="15"/>
      <c r="I4" s="16">
        <v>223988</v>
      </c>
      <c r="J4" s="16">
        <v>207931</v>
      </c>
      <c r="K4" s="16"/>
      <c r="L4" s="16">
        <v>181717</v>
      </c>
      <c r="M4" s="16">
        <v>183626</v>
      </c>
      <c r="N4" s="16">
        <v>200652</v>
      </c>
      <c r="O4" s="16">
        <v>173596</v>
      </c>
      <c r="P4" s="16">
        <v>204103</v>
      </c>
      <c r="Q4" s="16">
        <v>216283</v>
      </c>
      <c r="R4" s="16">
        <v>225412</v>
      </c>
      <c r="S4" s="16">
        <v>178580</v>
      </c>
      <c r="T4" s="16">
        <v>248914</v>
      </c>
      <c r="U4" s="16">
        <v>210070</v>
      </c>
      <c r="V4" s="16">
        <v>215264</v>
      </c>
      <c r="W4" s="16">
        <v>204051</v>
      </c>
      <c r="X4" s="16">
        <v>255959</v>
      </c>
      <c r="Y4" s="16">
        <v>158314</v>
      </c>
      <c r="Z4" s="16">
        <v>152927</v>
      </c>
      <c r="AA4" s="16">
        <v>100167</v>
      </c>
      <c r="AB4" s="16">
        <v>140678</v>
      </c>
      <c r="AC4" s="16">
        <v>195590</v>
      </c>
      <c r="AD4" s="16">
        <v>137567</v>
      </c>
      <c r="AE4" s="16">
        <v>118573</v>
      </c>
      <c r="AG4" s="51"/>
      <c r="AH4" s="51"/>
    </row>
    <row r="5" spans="1:34" s="65" customFormat="1" ht="15" thickBot="1" x14ac:dyDescent="0.4">
      <c r="A5" s="63" t="s">
        <v>257</v>
      </c>
      <c r="B5" s="16">
        <v>40</v>
      </c>
      <c r="C5" s="16">
        <v>3137</v>
      </c>
      <c r="D5" s="16">
        <v>4142</v>
      </c>
      <c r="E5" s="16">
        <v>2368</v>
      </c>
      <c r="F5" s="16">
        <v>355</v>
      </c>
      <c r="G5" s="16">
        <v>476</v>
      </c>
      <c r="H5" s="64"/>
      <c r="I5" s="16">
        <v>376</v>
      </c>
      <c r="J5" s="16">
        <v>942</v>
      </c>
      <c r="K5" s="16">
        <v>894</v>
      </c>
      <c r="L5" s="16">
        <v>925</v>
      </c>
      <c r="M5" s="16">
        <v>1437</v>
      </c>
      <c r="N5" s="16">
        <v>1360</v>
      </c>
      <c r="O5" s="16">
        <v>1273</v>
      </c>
      <c r="P5" s="16">
        <v>72</v>
      </c>
      <c r="Q5" s="16">
        <v>640</v>
      </c>
      <c r="R5" s="16">
        <v>563</v>
      </c>
      <c r="S5" s="16">
        <v>557</v>
      </c>
      <c r="T5" s="16">
        <v>608</v>
      </c>
      <c r="U5" s="16">
        <v>609</v>
      </c>
      <c r="V5" s="16">
        <v>837</v>
      </c>
      <c r="W5" s="16">
        <v>-1149</v>
      </c>
      <c r="X5" s="16">
        <v>58</v>
      </c>
      <c r="Y5" s="16">
        <v>111</v>
      </c>
      <c r="Z5" s="16">
        <v>69</v>
      </c>
      <c r="AA5" s="16">
        <v>55</v>
      </c>
      <c r="AB5" s="16">
        <v>241</v>
      </c>
      <c r="AC5" s="16">
        <v>212</v>
      </c>
      <c r="AD5" s="16">
        <v>604</v>
      </c>
      <c r="AE5" s="16">
        <v>858</v>
      </c>
      <c r="AG5" s="51"/>
      <c r="AH5" s="51"/>
    </row>
    <row r="6" spans="1:34" s="68" customFormat="1" ht="15" thickBot="1" x14ac:dyDescent="0.4">
      <c r="A6" s="66" t="s">
        <v>258</v>
      </c>
      <c r="B6" s="23">
        <v>784141</v>
      </c>
      <c r="C6" s="23">
        <v>769877</v>
      </c>
      <c r="D6" s="23">
        <v>766119</v>
      </c>
      <c r="E6" s="23">
        <v>871557</v>
      </c>
      <c r="F6" s="23">
        <v>885699</v>
      </c>
      <c r="G6" s="23">
        <v>552562</v>
      </c>
      <c r="H6" s="67"/>
      <c r="I6" s="23">
        <v>224364</v>
      </c>
      <c r="J6" s="23">
        <v>208873</v>
      </c>
      <c r="K6" s="23">
        <v>153998</v>
      </c>
      <c r="L6" s="23">
        <v>182642</v>
      </c>
      <c r="M6" s="23">
        <v>185063</v>
      </c>
      <c r="N6" s="23">
        <v>202012</v>
      </c>
      <c r="O6" s="23">
        <v>174869</v>
      </c>
      <c r="P6" s="23">
        <v>204175</v>
      </c>
      <c r="Q6" s="23">
        <v>216923</v>
      </c>
      <c r="R6" s="23">
        <v>225975</v>
      </c>
      <c r="S6" s="23">
        <v>179137</v>
      </c>
      <c r="T6" s="23">
        <v>249522</v>
      </c>
      <c r="U6" s="23">
        <v>210679</v>
      </c>
      <c r="V6" s="23">
        <v>216101</v>
      </c>
      <c r="W6" s="23">
        <v>202902</v>
      </c>
      <c r="X6" s="23">
        <v>256017</v>
      </c>
      <c r="Y6" s="23">
        <v>158425</v>
      </c>
      <c r="Z6" s="23">
        <v>152996</v>
      </c>
      <c r="AA6" s="23">
        <v>100222</v>
      </c>
      <c r="AB6" s="23">
        <v>140919</v>
      </c>
      <c r="AC6" s="23">
        <v>195802</v>
      </c>
      <c r="AD6" s="23">
        <v>138171</v>
      </c>
      <c r="AE6" s="23">
        <v>119431</v>
      </c>
      <c r="AG6" s="51"/>
      <c r="AH6" s="51"/>
    </row>
    <row r="7" spans="1:34" s="68" customFormat="1" ht="15" thickBot="1" x14ac:dyDescent="0.4">
      <c r="A7" s="69" t="s">
        <v>259</v>
      </c>
      <c r="B7" s="16">
        <v>-663875</v>
      </c>
      <c r="C7" s="16">
        <v>-635329</v>
      </c>
      <c r="D7" s="16">
        <v>-629231</v>
      </c>
      <c r="E7" s="16">
        <v>-718489</v>
      </c>
      <c r="F7" s="16">
        <v>-729278</v>
      </c>
      <c r="G7" s="16">
        <v>-409904</v>
      </c>
      <c r="H7" s="67"/>
      <c r="I7" s="16">
        <v>-182097</v>
      </c>
      <c r="J7" s="16">
        <v>-178311</v>
      </c>
      <c r="K7" s="16">
        <v>-129742</v>
      </c>
      <c r="L7" s="16">
        <v>-145179</v>
      </c>
      <c r="M7" s="16">
        <v>-149527</v>
      </c>
      <c r="N7" s="16">
        <v>-167717</v>
      </c>
      <c r="O7" s="16">
        <v>-151869</v>
      </c>
      <c r="P7" s="16">
        <v>-160118</v>
      </c>
      <c r="Q7" s="16">
        <v>-182370</v>
      </c>
      <c r="R7" s="16">
        <v>-190756</v>
      </c>
      <c r="S7" s="16">
        <v>-154766</v>
      </c>
      <c r="T7" s="16">
        <v>-190597</v>
      </c>
      <c r="U7" s="16">
        <v>-179015</v>
      </c>
      <c r="V7" s="16">
        <v>-177655</v>
      </c>
      <c r="W7" s="16">
        <v>-173345</v>
      </c>
      <c r="X7" s="16">
        <v>-199263</v>
      </c>
      <c r="Y7" s="16">
        <v>-116989</v>
      </c>
      <c r="Z7" s="16">
        <v>-114789</v>
      </c>
      <c r="AA7" s="16">
        <v>-83102</v>
      </c>
      <c r="AB7" s="16">
        <v>-95024</v>
      </c>
      <c r="AC7" s="16">
        <v>-152694</v>
      </c>
      <c r="AD7" s="16">
        <v>-118320</v>
      </c>
      <c r="AE7" s="16">
        <v>-100014</v>
      </c>
      <c r="AG7" s="51"/>
      <c r="AH7" s="51"/>
    </row>
    <row r="8" spans="1:34" s="65" customFormat="1" ht="15" thickBot="1" x14ac:dyDescent="0.4">
      <c r="A8" s="66" t="s">
        <v>260</v>
      </c>
      <c r="B8" s="23">
        <v>120266</v>
      </c>
      <c r="C8" s="23">
        <v>134548</v>
      </c>
      <c r="D8" s="23">
        <v>136888</v>
      </c>
      <c r="E8" s="23">
        <v>153068</v>
      </c>
      <c r="F8" s="23">
        <v>156421</v>
      </c>
      <c r="G8" s="23">
        <v>142658</v>
      </c>
      <c r="H8" s="67"/>
      <c r="I8" s="23">
        <v>42267</v>
      </c>
      <c r="J8" s="23">
        <v>30562</v>
      </c>
      <c r="K8" s="23">
        <v>24256</v>
      </c>
      <c r="L8" s="23">
        <v>37463</v>
      </c>
      <c r="M8" s="23">
        <v>35536</v>
      </c>
      <c r="N8" s="23">
        <v>34295</v>
      </c>
      <c r="O8" s="23">
        <v>23000</v>
      </c>
      <c r="P8" s="23">
        <v>44057</v>
      </c>
      <c r="Q8" s="23">
        <v>34553</v>
      </c>
      <c r="R8" s="23">
        <v>35219</v>
      </c>
      <c r="S8" s="23">
        <v>24371</v>
      </c>
      <c r="T8" s="23">
        <v>58925</v>
      </c>
      <c r="U8" s="23">
        <v>31664</v>
      </c>
      <c r="V8" s="23">
        <v>38446</v>
      </c>
      <c r="W8" s="23">
        <v>29557</v>
      </c>
      <c r="X8" s="23">
        <v>56754</v>
      </c>
      <c r="Y8" s="23">
        <v>41436</v>
      </c>
      <c r="Z8" s="23">
        <v>38207</v>
      </c>
      <c r="AA8" s="23">
        <v>17120</v>
      </c>
      <c r="AB8" s="23">
        <v>45895</v>
      </c>
      <c r="AC8" s="23">
        <v>43108</v>
      </c>
      <c r="AD8" s="23">
        <v>19851</v>
      </c>
      <c r="AE8" s="23">
        <v>19417</v>
      </c>
      <c r="AG8" s="51"/>
      <c r="AH8" s="51"/>
    </row>
    <row r="9" spans="1:34" s="55" customFormat="1" x14ac:dyDescent="0.35">
      <c r="A9" s="21" t="s">
        <v>261</v>
      </c>
      <c r="B9" s="16">
        <v>-46126</v>
      </c>
      <c r="C9" s="16">
        <v>-52535</v>
      </c>
      <c r="D9" s="16">
        <v>-52139</v>
      </c>
      <c r="E9" s="16">
        <v>-62046</v>
      </c>
      <c r="F9" s="16">
        <v>-79086</v>
      </c>
      <c r="G9" s="16">
        <v>-74748</v>
      </c>
      <c r="H9" s="15"/>
      <c r="I9" s="16">
        <v>-11837</v>
      </c>
      <c r="J9" s="16">
        <v>-16216</v>
      </c>
      <c r="K9" s="16">
        <v>-12223</v>
      </c>
      <c r="L9" s="16">
        <v>-12259</v>
      </c>
      <c r="M9" s="16">
        <v>-15005</v>
      </c>
      <c r="N9" s="16">
        <v>-16607</v>
      </c>
      <c r="O9" s="16">
        <v>-12864</v>
      </c>
      <c r="P9" s="16">
        <v>-7663</v>
      </c>
      <c r="Q9" s="16">
        <v>-15246</v>
      </c>
      <c r="R9" s="16">
        <v>-18009</v>
      </c>
      <c r="S9" s="16">
        <v>-12842</v>
      </c>
      <c r="T9" s="16">
        <v>-15949</v>
      </c>
      <c r="U9" s="16">
        <v>-15486</v>
      </c>
      <c r="V9" s="16">
        <v>-19738</v>
      </c>
      <c r="W9" s="16">
        <v>-17413</v>
      </c>
      <c r="X9" s="16">
        <v>-26449</v>
      </c>
      <c r="Y9" s="16">
        <v>-19633</v>
      </c>
      <c r="Z9" s="16">
        <v>-19857</v>
      </c>
      <c r="AA9" s="16">
        <v>-16679</v>
      </c>
      <c r="AB9" s="16">
        <v>-18579</v>
      </c>
      <c r="AC9" s="16">
        <v>-15361</v>
      </c>
      <c r="AD9" s="16">
        <v>-8694</v>
      </c>
      <c r="AE9" s="16">
        <v>-9755</v>
      </c>
      <c r="AG9" s="51"/>
      <c r="AH9" s="51"/>
    </row>
    <row r="10" spans="1:34" s="55" customFormat="1" x14ac:dyDescent="0.35">
      <c r="A10" s="21" t="s">
        <v>262</v>
      </c>
      <c r="B10" s="16">
        <v>-23021</v>
      </c>
      <c r="C10" s="16">
        <v>-21968</v>
      </c>
      <c r="D10" s="16">
        <v>-22082</v>
      </c>
      <c r="E10" s="16">
        <v>-19688</v>
      </c>
      <c r="F10" s="16">
        <v>-21776</v>
      </c>
      <c r="G10" s="16">
        <v>-30653</v>
      </c>
      <c r="H10" s="15"/>
      <c r="I10" s="16">
        <v>-4703</v>
      </c>
      <c r="J10" s="16">
        <v>-5100</v>
      </c>
      <c r="K10" s="16">
        <v>-5122</v>
      </c>
      <c r="L10" s="16">
        <v>-7043</v>
      </c>
      <c r="M10" s="16">
        <v>-4366</v>
      </c>
      <c r="N10" s="16">
        <v>-4245</v>
      </c>
      <c r="O10" s="16">
        <v>-4315</v>
      </c>
      <c r="P10" s="16">
        <v>-9156</v>
      </c>
      <c r="Q10" s="16">
        <v>-4803</v>
      </c>
      <c r="R10" s="16">
        <v>-3720</v>
      </c>
      <c r="S10" s="16">
        <v>-4737</v>
      </c>
      <c r="T10" s="16">
        <v>-6428</v>
      </c>
      <c r="U10" s="16">
        <v>-4957</v>
      </c>
      <c r="V10" s="16">
        <v>-7565</v>
      </c>
      <c r="W10" s="16">
        <v>-4350</v>
      </c>
      <c r="X10" s="16">
        <v>-4904</v>
      </c>
      <c r="Y10" s="16">
        <v>-6043</v>
      </c>
      <c r="Z10" s="16">
        <v>-9172</v>
      </c>
      <c r="AA10" s="16">
        <v>-6925</v>
      </c>
      <c r="AB10" s="16">
        <v>-8513</v>
      </c>
      <c r="AC10" s="16">
        <v>-10088</v>
      </c>
      <c r="AD10" s="16">
        <v>-7699</v>
      </c>
      <c r="AE10" s="16">
        <v>-6690</v>
      </c>
      <c r="AG10" s="51"/>
      <c r="AH10" s="51"/>
    </row>
    <row r="11" spans="1:34" s="55" customFormat="1" x14ac:dyDescent="0.35">
      <c r="A11" s="21" t="s">
        <v>263</v>
      </c>
      <c r="B11" s="16">
        <v>-9903</v>
      </c>
      <c r="C11" s="16">
        <v>2306</v>
      </c>
      <c r="D11" s="16">
        <v>-5125</v>
      </c>
      <c r="E11" s="16">
        <v>1823</v>
      </c>
      <c r="F11" s="16">
        <v>-1059</v>
      </c>
      <c r="G11" s="16">
        <v>61</v>
      </c>
      <c r="H11" s="15"/>
      <c r="I11" s="16">
        <v>684</v>
      </c>
      <c r="J11" s="16">
        <v>1201</v>
      </c>
      <c r="K11" s="16">
        <v>702</v>
      </c>
      <c r="L11" s="16">
        <v>-281</v>
      </c>
      <c r="M11" s="16">
        <v>-3231</v>
      </c>
      <c r="N11" s="16">
        <v>148</v>
      </c>
      <c r="O11" s="16">
        <v>1052</v>
      </c>
      <c r="P11" s="16">
        <v>-3094</v>
      </c>
      <c r="Q11" s="16">
        <v>448</v>
      </c>
      <c r="R11" s="16">
        <v>860</v>
      </c>
      <c r="S11" s="16">
        <v>-152</v>
      </c>
      <c r="T11" s="16">
        <v>667</v>
      </c>
      <c r="U11" s="16">
        <v>-12</v>
      </c>
      <c r="V11" s="16">
        <v>734</v>
      </c>
      <c r="W11" s="16">
        <v>-1</v>
      </c>
      <c r="X11" s="16">
        <v>-1780</v>
      </c>
      <c r="Y11" s="16">
        <v>618</v>
      </c>
      <c r="Z11" s="16">
        <v>-87</v>
      </c>
      <c r="AA11" s="16">
        <v>-135</v>
      </c>
      <c r="AB11" s="16">
        <v>-335</v>
      </c>
      <c r="AC11" s="16">
        <v>-281</v>
      </c>
      <c r="AD11" s="16">
        <v>8</v>
      </c>
      <c r="AE11" s="16">
        <v>-37</v>
      </c>
      <c r="AG11" s="51"/>
      <c r="AH11" s="51"/>
    </row>
    <row r="12" spans="1:34" s="65" customFormat="1" ht="15" thickBot="1" x14ac:dyDescent="0.4">
      <c r="A12" s="63" t="s">
        <v>264</v>
      </c>
      <c r="B12" s="16">
        <v>-5569</v>
      </c>
      <c r="C12" s="16">
        <v>-11242</v>
      </c>
      <c r="D12" s="16">
        <v>-9379</v>
      </c>
      <c r="E12" s="16">
        <v>-6283</v>
      </c>
      <c r="F12" s="16">
        <v>-12080</v>
      </c>
      <c r="G12" s="16">
        <v>-13299</v>
      </c>
      <c r="H12" s="64"/>
      <c r="I12" s="16">
        <v>-1927</v>
      </c>
      <c r="J12" s="16">
        <v>-651</v>
      </c>
      <c r="K12" s="16">
        <v>-6302</v>
      </c>
      <c r="L12" s="16">
        <v>-2362</v>
      </c>
      <c r="M12" s="16">
        <v>-804</v>
      </c>
      <c r="N12" s="16">
        <v>-2226</v>
      </c>
      <c r="O12" s="16">
        <v>-3400</v>
      </c>
      <c r="P12" s="16">
        <v>-2949</v>
      </c>
      <c r="Q12" s="16">
        <v>-1332</v>
      </c>
      <c r="R12" s="16">
        <v>-1800</v>
      </c>
      <c r="S12" s="16">
        <v>-2822</v>
      </c>
      <c r="T12" s="16">
        <v>-329</v>
      </c>
      <c r="U12" s="16">
        <v>-2059</v>
      </c>
      <c r="V12" s="16">
        <v>-3431</v>
      </c>
      <c r="W12" s="16">
        <v>-3194</v>
      </c>
      <c r="X12" s="16">
        <v>-3396</v>
      </c>
      <c r="Y12" s="16">
        <v>-3384</v>
      </c>
      <c r="Z12" s="16">
        <v>-2418</v>
      </c>
      <c r="AA12" s="16">
        <v>-4572</v>
      </c>
      <c r="AB12" s="16">
        <v>-2925</v>
      </c>
      <c r="AC12" s="16">
        <v>-3998</v>
      </c>
      <c r="AD12" s="16">
        <v>-1195</v>
      </c>
      <c r="AE12" s="16">
        <v>-1965</v>
      </c>
      <c r="AG12" s="51"/>
      <c r="AH12" s="51"/>
    </row>
    <row r="13" spans="1:34" s="68" customFormat="1" ht="15" thickBot="1" x14ac:dyDescent="0.4">
      <c r="A13" s="66" t="s">
        <v>265</v>
      </c>
      <c r="B13" s="23">
        <v>35647</v>
      </c>
      <c r="C13" s="23">
        <v>51109</v>
      </c>
      <c r="D13" s="23">
        <v>48163</v>
      </c>
      <c r="E13" s="23">
        <v>66874</v>
      </c>
      <c r="F13" s="23">
        <v>42420</v>
      </c>
      <c r="G13" s="23">
        <v>24019</v>
      </c>
      <c r="H13" s="67"/>
      <c r="I13" s="23">
        <v>24484</v>
      </c>
      <c r="J13" s="23">
        <v>9796</v>
      </c>
      <c r="K13" s="23">
        <v>1311</v>
      </c>
      <c r="L13" s="23">
        <v>15518</v>
      </c>
      <c r="M13" s="23">
        <v>12130</v>
      </c>
      <c r="N13" s="23">
        <v>11365</v>
      </c>
      <c r="O13" s="23">
        <v>3473</v>
      </c>
      <c r="P13" s="23">
        <v>21195</v>
      </c>
      <c r="Q13" s="23">
        <v>13620</v>
      </c>
      <c r="R13" s="23">
        <v>12550</v>
      </c>
      <c r="S13" s="23">
        <v>3818</v>
      </c>
      <c r="T13" s="23">
        <v>36886</v>
      </c>
      <c r="U13" s="23">
        <v>9150</v>
      </c>
      <c r="V13" s="23">
        <v>8446</v>
      </c>
      <c r="W13" s="23">
        <v>4599</v>
      </c>
      <c r="X13" s="23">
        <v>20225</v>
      </c>
      <c r="Y13" s="23">
        <v>12994</v>
      </c>
      <c r="Z13" s="23">
        <v>6673</v>
      </c>
      <c r="AA13" s="23">
        <v>-11191</v>
      </c>
      <c r="AB13" s="23">
        <v>15543</v>
      </c>
      <c r="AC13" s="23">
        <v>13380</v>
      </c>
      <c r="AD13" s="23">
        <v>2271</v>
      </c>
      <c r="AE13" s="23">
        <v>970</v>
      </c>
      <c r="AG13" s="51"/>
      <c r="AH13" s="51"/>
    </row>
    <row r="14" spans="1:34" s="55" customFormat="1" x14ac:dyDescent="0.35">
      <c r="A14" s="21" t="s">
        <v>266</v>
      </c>
      <c r="B14" s="16">
        <v>-4066</v>
      </c>
      <c r="C14" s="16">
        <v>-10129</v>
      </c>
      <c r="D14" s="16">
        <v>-16501</v>
      </c>
      <c r="E14" s="16">
        <v>-11621</v>
      </c>
      <c r="F14" s="16">
        <v>-18810</v>
      </c>
      <c r="G14" s="16">
        <v>1747</v>
      </c>
      <c r="H14" s="15"/>
      <c r="I14" s="16">
        <v>-3468</v>
      </c>
      <c r="J14" s="16">
        <v>1327</v>
      </c>
      <c r="K14" s="16">
        <v>-5800</v>
      </c>
      <c r="L14" s="16">
        <v>-2188</v>
      </c>
      <c r="M14" s="16">
        <v>-5738</v>
      </c>
      <c r="N14" s="16">
        <v>-3750</v>
      </c>
      <c r="O14" s="16">
        <v>-2158</v>
      </c>
      <c r="P14" s="16">
        <v>-4855</v>
      </c>
      <c r="Q14" s="16">
        <v>-2741</v>
      </c>
      <c r="R14" s="16">
        <v>-1327</v>
      </c>
      <c r="S14" s="16">
        <v>-4579</v>
      </c>
      <c r="T14" s="16">
        <v>-2974</v>
      </c>
      <c r="U14" s="16">
        <v>-3449</v>
      </c>
      <c r="V14" s="16">
        <v>-8541</v>
      </c>
      <c r="W14" s="16">
        <v>-2265</v>
      </c>
      <c r="X14" s="16">
        <v>-4555</v>
      </c>
      <c r="Y14" s="16">
        <v>-33</v>
      </c>
      <c r="Z14" s="16">
        <v>198</v>
      </c>
      <c r="AA14" s="16">
        <v>-1680</v>
      </c>
      <c r="AB14" s="16">
        <v>3262</v>
      </c>
      <c r="AC14" s="16">
        <v>-2364</v>
      </c>
      <c r="AD14" s="16">
        <v>468</v>
      </c>
      <c r="AE14" s="16">
        <v>-409</v>
      </c>
      <c r="AG14" s="51"/>
      <c r="AH14" s="51"/>
    </row>
    <row r="15" spans="1:34" s="55" customFormat="1" x14ac:dyDescent="0.35">
      <c r="A15" s="21" t="s">
        <v>267</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row>
    <row r="16" spans="1:34" s="55" customFormat="1" x14ac:dyDescent="0.35">
      <c r="A16" s="21" t="s">
        <v>268</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row>
    <row r="17" spans="1:34" s="65" customFormat="1" ht="15" thickBot="1" x14ac:dyDescent="0.4">
      <c r="A17" s="63" t="s">
        <v>113</v>
      </c>
      <c r="B17" s="16">
        <v>0</v>
      </c>
      <c r="C17" s="16">
        <v>0</v>
      </c>
      <c r="D17" s="16">
        <v>0</v>
      </c>
      <c r="E17" s="16">
        <v>0</v>
      </c>
      <c r="F17" s="16">
        <v>0</v>
      </c>
      <c r="G17" s="16">
        <v>0</v>
      </c>
      <c r="H17" s="64"/>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G17" s="51"/>
      <c r="AH17" s="51"/>
    </row>
    <row r="18" spans="1:34" s="68" customFormat="1" ht="15" thickBot="1" x14ac:dyDescent="0.4">
      <c r="A18" s="66" t="s">
        <v>269</v>
      </c>
      <c r="B18" s="23">
        <v>31581</v>
      </c>
      <c r="C18" s="23">
        <v>40980</v>
      </c>
      <c r="D18" s="23">
        <v>31662</v>
      </c>
      <c r="E18" s="23">
        <v>55253</v>
      </c>
      <c r="F18" s="23">
        <v>23610</v>
      </c>
      <c r="G18" s="23">
        <v>25766</v>
      </c>
      <c r="H18" s="67"/>
      <c r="I18" s="23">
        <v>21016</v>
      </c>
      <c r="J18" s="23">
        <v>11123</v>
      </c>
      <c r="K18" s="23">
        <v>-4489</v>
      </c>
      <c r="L18" s="23">
        <v>13330</v>
      </c>
      <c r="M18" s="23">
        <v>6392</v>
      </c>
      <c r="N18" s="23">
        <v>7615</v>
      </c>
      <c r="O18" s="23">
        <v>1315</v>
      </c>
      <c r="P18" s="23">
        <v>16340</v>
      </c>
      <c r="Q18" s="23">
        <v>10879</v>
      </c>
      <c r="R18" s="23">
        <v>11223</v>
      </c>
      <c r="S18" s="23">
        <v>-761</v>
      </c>
      <c r="T18" s="23">
        <v>33912</v>
      </c>
      <c r="U18" s="23">
        <v>5701</v>
      </c>
      <c r="V18" s="23">
        <v>-95</v>
      </c>
      <c r="W18" s="23">
        <v>2334</v>
      </c>
      <c r="X18" s="23">
        <v>15670</v>
      </c>
      <c r="Y18" s="23">
        <v>12961</v>
      </c>
      <c r="Z18" s="23">
        <v>6871</v>
      </c>
      <c r="AA18" s="23">
        <v>-12871</v>
      </c>
      <c r="AB18" s="23">
        <v>18805</v>
      </c>
      <c r="AC18" s="23">
        <v>11016</v>
      </c>
      <c r="AD18" s="23">
        <v>2739</v>
      </c>
      <c r="AE18" s="23">
        <v>561</v>
      </c>
      <c r="AG18" s="51"/>
      <c r="AH18" s="51"/>
    </row>
    <row r="19" spans="1:34" s="68" customFormat="1" ht="15" thickBot="1" x14ac:dyDescent="0.4">
      <c r="A19" s="69" t="s">
        <v>197</v>
      </c>
      <c r="B19" s="16"/>
      <c r="C19" s="16"/>
      <c r="D19" s="50"/>
      <c r="E19" s="50"/>
      <c r="F19" s="50">
        <v>0</v>
      </c>
      <c r="G19" s="50"/>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c r="AC19" s="16"/>
      <c r="AD19" s="16">
        <v>0</v>
      </c>
      <c r="AE19" s="16"/>
      <c r="AG19" s="51"/>
      <c r="AH19" s="51"/>
    </row>
    <row r="20" spans="1:34" s="68" customFormat="1" ht="15" thickBot="1" x14ac:dyDescent="0.4">
      <c r="A20" s="66" t="s">
        <v>270</v>
      </c>
      <c r="B20" s="23">
        <v>0</v>
      </c>
      <c r="C20" s="23">
        <v>0</v>
      </c>
      <c r="D20" s="23">
        <v>0</v>
      </c>
      <c r="E20" s="23">
        <v>0</v>
      </c>
      <c r="F20" s="23" t="s">
        <v>0</v>
      </c>
      <c r="G20" s="23"/>
      <c r="H20" s="67"/>
      <c r="I20" s="23"/>
      <c r="J20" s="23"/>
      <c r="K20" s="23"/>
      <c r="L20" s="23"/>
      <c r="M20" s="23"/>
      <c r="N20" s="23"/>
      <c r="O20" s="23"/>
      <c r="P20" s="23"/>
      <c r="Q20" s="23"/>
      <c r="R20" s="23"/>
      <c r="S20" s="23"/>
      <c r="T20" s="23"/>
      <c r="U20" s="23" t="s">
        <v>0</v>
      </c>
      <c r="V20" s="23" t="s">
        <v>0</v>
      </c>
      <c r="W20" s="23">
        <v>0</v>
      </c>
      <c r="X20" s="23">
        <v>0</v>
      </c>
      <c r="Y20" s="23" t="s">
        <v>0</v>
      </c>
      <c r="Z20" s="23"/>
      <c r="AA20" s="23"/>
      <c r="AB20" s="23"/>
      <c r="AC20" s="23"/>
      <c r="AD20" s="23"/>
      <c r="AE20" s="23"/>
      <c r="AG20" s="51"/>
      <c r="AH20" s="51"/>
    </row>
    <row r="21" spans="1:34" s="55" customFormat="1" x14ac:dyDescent="0.35">
      <c r="A21" s="21" t="s">
        <v>271</v>
      </c>
      <c r="B21" s="16"/>
      <c r="C21" s="16"/>
      <c r="D21" s="70"/>
      <c r="E21" s="70"/>
      <c r="F21" s="70">
        <v>0</v>
      </c>
      <c r="G21" s="70"/>
      <c r="H21" s="15"/>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c r="AA21" s="16"/>
      <c r="AB21" s="16"/>
      <c r="AC21" s="16"/>
      <c r="AD21" s="16"/>
      <c r="AE21" s="16"/>
      <c r="AG21" s="51"/>
      <c r="AH21" s="51"/>
    </row>
    <row r="22" spans="1:34" s="65" customFormat="1" ht="15" thickBot="1" x14ac:dyDescent="0.4">
      <c r="A22" s="71" t="s">
        <v>272</v>
      </c>
      <c r="B22" s="18"/>
      <c r="C22" s="18"/>
      <c r="D22" s="18"/>
      <c r="E22" s="18"/>
      <c r="F22" s="18" t="s">
        <v>0</v>
      </c>
      <c r="G22" s="18"/>
      <c r="H22" s="64"/>
      <c r="I22" s="18"/>
      <c r="J22" s="18"/>
      <c r="K22" s="18"/>
      <c r="L22" s="18"/>
      <c r="M22" s="18"/>
      <c r="N22" s="18"/>
      <c r="O22" s="18"/>
      <c r="P22" s="18"/>
      <c r="Q22" s="18"/>
      <c r="R22" s="18"/>
      <c r="S22" s="18"/>
      <c r="T22" s="18"/>
      <c r="U22" s="18" t="s">
        <v>0</v>
      </c>
      <c r="V22" s="18" t="s">
        <v>0</v>
      </c>
      <c r="W22" s="18">
        <v>0</v>
      </c>
      <c r="X22" s="18">
        <v>0</v>
      </c>
      <c r="Y22" s="18" t="s">
        <v>0</v>
      </c>
      <c r="Z22" s="18"/>
      <c r="AA22" s="18"/>
      <c r="AB22" s="18"/>
      <c r="AC22" s="18"/>
      <c r="AD22" s="18"/>
      <c r="AE22" s="18"/>
      <c r="AG22" s="51"/>
      <c r="AH22" s="51"/>
    </row>
    <row r="23" spans="1:34" s="55" customFormat="1" x14ac:dyDescent="0.35">
      <c r="A23" s="21" t="s">
        <v>273</v>
      </c>
      <c r="B23" s="16">
        <v>30889</v>
      </c>
      <c r="C23" s="16">
        <v>34992</v>
      </c>
      <c r="D23" s="16">
        <v>29669</v>
      </c>
      <c r="E23" s="16">
        <v>29894</v>
      </c>
      <c r="F23" s="16">
        <v>33961</v>
      </c>
      <c r="G23" s="16">
        <v>31041</v>
      </c>
      <c r="H23" s="15"/>
      <c r="I23" s="16">
        <v>8739</v>
      </c>
      <c r="J23" s="16">
        <v>8609</v>
      </c>
      <c r="K23" s="16">
        <v>8670</v>
      </c>
      <c r="L23" s="16">
        <v>8974</v>
      </c>
      <c r="M23" s="16">
        <v>7732</v>
      </c>
      <c r="N23" s="16">
        <v>7658</v>
      </c>
      <c r="O23" s="16">
        <v>7220</v>
      </c>
      <c r="P23" s="16">
        <v>7059</v>
      </c>
      <c r="Q23" s="16">
        <v>7515</v>
      </c>
      <c r="R23" s="16">
        <v>7551</v>
      </c>
      <c r="S23" s="16">
        <v>7409</v>
      </c>
      <c r="T23" s="16">
        <v>7419</v>
      </c>
      <c r="U23" s="16">
        <v>7137</v>
      </c>
      <c r="V23" s="16">
        <v>7176</v>
      </c>
      <c r="W23" s="16">
        <v>8863</v>
      </c>
      <c r="X23" s="16">
        <v>10785</v>
      </c>
      <c r="Y23" s="16">
        <v>7670</v>
      </c>
      <c r="Z23" s="16">
        <v>7536</v>
      </c>
      <c r="AA23" s="16">
        <v>7594</v>
      </c>
      <c r="AB23" s="16">
        <v>8241</v>
      </c>
      <c r="AC23" s="16">
        <v>8351</v>
      </c>
      <c r="AD23" s="16">
        <v>8312</v>
      </c>
      <c r="AE23" s="16">
        <v>8052</v>
      </c>
      <c r="AG23" s="51"/>
      <c r="AH23" s="51"/>
    </row>
    <row r="24" spans="1:34" s="55" customFormat="1" x14ac:dyDescent="0.35">
      <c r="A24" s="21" t="s">
        <v>16</v>
      </c>
      <c r="B24" s="16">
        <v>66536</v>
      </c>
      <c r="C24" s="16">
        <v>86101</v>
      </c>
      <c r="D24" s="16">
        <v>77832</v>
      </c>
      <c r="E24" s="16">
        <v>96768</v>
      </c>
      <c r="F24" s="16">
        <v>76381</v>
      </c>
      <c r="G24" s="16">
        <v>55060</v>
      </c>
      <c r="H24" s="15"/>
      <c r="I24" s="16">
        <v>33223</v>
      </c>
      <c r="J24" s="16">
        <v>18405</v>
      </c>
      <c r="K24" s="16">
        <v>9981</v>
      </c>
      <c r="L24" s="16">
        <v>24492</v>
      </c>
      <c r="M24" s="16">
        <v>19862</v>
      </c>
      <c r="N24" s="16">
        <v>19023</v>
      </c>
      <c r="O24" s="16">
        <v>10693</v>
      </c>
      <c r="P24" s="16">
        <v>28254</v>
      </c>
      <c r="Q24" s="16">
        <v>21135</v>
      </c>
      <c r="R24" s="16">
        <v>20101</v>
      </c>
      <c r="S24" s="16">
        <v>11227</v>
      </c>
      <c r="T24" s="16">
        <v>44305</v>
      </c>
      <c r="U24" s="16">
        <v>16287</v>
      </c>
      <c r="V24" s="16">
        <v>15622</v>
      </c>
      <c r="W24" s="16">
        <v>13462</v>
      </c>
      <c r="X24" s="16">
        <v>31010</v>
      </c>
      <c r="Y24" s="16">
        <v>20664</v>
      </c>
      <c r="Z24" s="16">
        <v>14209</v>
      </c>
      <c r="AA24" s="16">
        <v>-3597</v>
      </c>
      <c r="AB24" s="16">
        <v>23784</v>
      </c>
      <c r="AC24" s="16">
        <v>21731</v>
      </c>
      <c r="AD24" s="16">
        <v>10583</v>
      </c>
      <c r="AE24" s="16">
        <v>9022</v>
      </c>
      <c r="AG24" s="51"/>
      <c r="AH24" s="51"/>
    </row>
    <row r="25" spans="1:34" s="65" customFormat="1" ht="15" thickBot="1" x14ac:dyDescent="0.4">
      <c r="A25" s="72" t="s">
        <v>274</v>
      </c>
      <c r="B25" s="16">
        <v>67126</v>
      </c>
      <c r="C25" s="16">
        <v>85751</v>
      </c>
      <c r="D25" s="16">
        <v>79543</v>
      </c>
      <c r="E25" s="16">
        <v>96517</v>
      </c>
      <c r="F25" s="16">
        <v>75982.826800000592</v>
      </c>
      <c r="G25" s="16">
        <v>55480</v>
      </c>
      <c r="H25" s="64"/>
      <c r="I25" s="16">
        <v>33235</v>
      </c>
      <c r="J25" s="16">
        <v>17799</v>
      </c>
      <c r="K25" s="16">
        <v>10257</v>
      </c>
      <c r="L25" s="16">
        <v>24460</v>
      </c>
      <c r="M25" s="16">
        <v>19753</v>
      </c>
      <c r="N25" s="16">
        <v>18748</v>
      </c>
      <c r="O25" s="16">
        <v>10544</v>
      </c>
      <c r="P25" s="16">
        <v>30498</v>
      </c>
      <c r="Q25" s="16">
        <v>21206</v>
      </c>
      <c r="R25" s="16">
        <v>20163</v>
      </c>
      <c r="S25" s="16">
        <v>10907</v>
      </c>
      <c r="T25" s="16">
        <v>44241</v>
      </c>
      <c r="U25" s="16">
        <v>16307.000000000009</v>
      </c>
      <c r="V25" s="16">
        <v>15558</v>
      </c>
      <c r="W25" s="16">
        <v>13689.317000000498</v>
      </c>
      <c r="X25" s="16">
        <v>30428.509800000087</v>
      </c>
      <c r="Y25" s="16">
        <v>20601</v>
      </c>
      <c r="Z25" s="16">
        <v>14072</v>
      </c>
      <c r="AA25" s="16">
        <v>-2797</v>
      </c>
      <c r="AB25" s="16">
        <v>23604</v>
      </c>
      <c r="AC25" s="16">
        <v>21508</v>
      </c>
      <c r="AD25" s="16">
        <v>8816</v>
      </c>
      <c r="AE25" s="16">
        <v>9748</v>
      </c>
      <c r="AG25" s="51"/>
      <c r="AH25" s="51"/>
    </row>
    <row r="27" spans="1:34" x14ac:dyDescent="0.35">
      <c r="A27" s="86" t="s">
        <v>129</v>
      </c>
    </row>
    <row r="28" spans="1:34" s="57" customFormat="1" ht="10.5" x14ac:dyDescent="0.25">
      <c r="A28" s="86" t="s">
        <v>130</v>
      </c>
    </row>
    <row r="29" spans="1:34" s="57" customFormat="1" ht="10.5" x14ac:dyDescent="0.25">
      <c r="A29" s="86" t="s">
        <v>33</v>
      </c>
    </row>
  </sheetData>
  <pageMargins left="0.25" right="0.25" top="0.75" bottom="0.75" header="0.3" footer="0.3"/>
  <pageSetup paperSize="8"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AH29"/>
  <sheetViews>
    <sheetView zoomScale="64" zoomScaleNormal="64" workbookViewId="0">
      <pane xSplit="1" ySplit="3" topLeftCell="B4" activePane="bottomRight" state="frozen"/>
      <selection pane="topRight" activeCell="B1" sqref="B1"/>
      <selection pane="bottomLeft" activeCell="A4" sqref="A4"/>
      <selection pane="bottomRight"/>
    </sheetView>
  </sheetViews>
  <sheetFormatPr defaultColWidth="9.1796875" defaultRowHeight="14.5" x14ac:dyDescent="0.35"/>
  <cols>
    <col min="1" max="1" width="57" style="51" customWidth="1"/>
    <col min="2" max="7" width="11.54296875" style="51" customWidth="1"/>
    <col min="8" max="13" width="10.7265625" style="51" customWidth="1"/>
    <col min="14" max="15" width="9.1796875" style="51"/>
    <col min="16" max="20" width="11.7265625" style="51" customWidth="1"/>
    <col min="21" max="16384" width="9.1796875" style="51"/>
  </cols>
  <sheetData>
    <row r="1" spans="1:34" ht="21" x14ac:dyDescent="0.5">
      <c r="A1" s="9" t="s">
        <v>280</v>
      </c>
      <c r="B1" s="9"/>
    </row>
    <row r="2" spans="1:34" x14ac:dyDescent="0.35">
      <c r="J2" s="81"/>
      <c r="Y2" s="81"/>
      <c r="Z2" s="81"/>
      <c r="AA2" s="81"/>
      <c r="AB2" s="81"/>
      <c r="AC2" s="81"/>
      <c r="AD2" s="81"/>
      <c r="AE2" s="81"/>
    </row>
    <row r="3" spans="1:34" s="59" customFormat="1" x14ac:dyDescent="0.35">
      <c r="A3" s="117" t="s">
        <v>100</v>
      </c>
      <c r="B3" s="58" t="s">
        <v>1</v>
      </c>
      <c r="C3" s="58" t="s">
        <v>29</v>
      </c>
      <c r="D3" s="58">
        <v>2016</v>
      </c>
      <c r="E3" s="58">
        <v>2017</v>
      </c>
      <c r="F3" s="58">
        <v>2018</v>
      </c>
      <c r="G3" s="58">
        <v>2019</v>
      </c>
      <c r="I3" s="42" t="s">
        <v>36</v>
      </c>
      <c r="J3" s="42" t="s">
        <v>30</v>
      </c>
      <c r="K3" s="42" t="s">
        <v>31</v>
      </c>
      <c r="L3" s="42" t="s">
        <v>32</v>
      </c>
      <c r="M3" s="42" t="s">
        <v>22</v>
      </c>
      <c r="N3" s="42" t="s">
        <v>23</v>
      </c>
      <c r="O3" s="42" t="s">
        <v>25</v>
      </c>
      <c r="P3" s="42" t="s">
        <v>27</v>
      </c>
      <c r="Q3" s="42" t="s">
        <v>34</v>
      </c>
      <c r="R3" s="42" t="s">
        <v>37</v>
      </c>
      <c r="S3" s="42" t="s">
        <v>39</v>
      </c>
      <c r="T3" s="42" t="s">
        <v>41</v>
      </c>
      <c r="U3" s="42" t="s">
        <v>44</v>
      </c>
      <c r="V3" s="42" t="s">
        <v>45</v>
      </c>
      <c r="W3" s="42" t="s">
        <v>47</v>
      </c>
      <c r="X3" s="42" t="s">
        <v>49</v>
      </c>
      <c r="Y3" s="42" t="s">
        <v>51</v>
      </c>
      <c r="Z3" s="42" t="s">
        <v>52</v>
      </c>
      <c r="AA3" s="42" t="s">
        <v>53</v>
      </c>
      <c r="AB3" s="42" t="s">
        <v>54</v>
      </c>
      <c r="AC3" s="42" t="s">
        <v>55</v>
      </c>
      <c r="AD3" s="42" t="s">
        <v>57</v>
      </c>
      <c r="AE3" s="42" t="s">
        <v>58</v>
      </c>
      <c r="AG3" s="51"/>
      <c r="AH3" s="51"/>
    </row>
    <row r="4" spans="1:34" s="55" customFormat="1" x14ac:dyDescent="0.35">
      <c r="A4" s="21" t="s">
        <v>256</v>
      </c>
      <c r="B4" s="16">
        <v>350557</v>
      </c>
      <c r="C4" s="16">
        <v>174998</v>
      </c>
      <c r="D4" s="16">
        <v>190164</v>
      </c>
      <c r="E4" s="16">
        <v>229336</v>
      </c>
      <c r="F4" s="16">
        <v>248887</v>
      </c>
      <c r="G4" s="16">
        <v>245199</v>
      </c>
      <c r="H4" s="73"/>
      <c r="I4" s="16">
        <v>36713</v>
      </c>
      <c r="J4" s="16">
        <v>49657</v>
      </c>
      <c r="K4" s="16">
        <v>51103</v>
      </c>
      <c r="L4" s="16">
        <v>37525</v>
      </c>
      <c r="M4" s="16">
        <v>37541</v>
      </c>
      <c r="N4" s="16">
        <v>35934</v>
      </c>
      <c r="O4" s="16">
        <v>62851</v>
      </c>
      <c r="P4" s="16">
        <v>53838</v>
      </c>
      <c r="Q4" s="16">
        <v>48914</v>
      </c>
      <c r="R4" s="16">
        <v>58217</v>
      </c>
      <c r="S4" s="16">
        <v>60583</v>
      </c>
      <c r="T4" s="16">
        <v>61622</v>
      </c>
      <c r="U4" s="16">
        <v>62941</v>
      </c>
      <c r="V4" s="16">
        <v>57266</v>
      </c>
      <c r="W4" s="16">
        <v>63806</v>
      </c>
      <c r="X4" s="16">
        <v>64874</v>
      </c>
      <c r="Y4" s="16">
        <v>59621</v>
      </c>
      <c r="Z4" s="16">
        <v>64164</v>
      </c>
      <c r="AA4" s="16">
        <v>63094</v>
      </c>
      <c r="AB4" s="16">
        <v>58320</v>
      </c>
      <c r="AC4" s="16">
        <v>63313</v>
      </c>
      <c r="AD4" s="16">
        <v>51462</v>
      </c>
      <c r="AE4" s="16">
        <v>66016</v>
      </c>
      <c r="AG4" s="51"/>
      <c r="AH4" s="51"/>
    </row>
    <row r="5" spans="1:34" s="65" customFormat="1" ht="15" thickBot="1" x14ac:dyDescent="0.4">
      <c r="A5" s="63" t="s">
        <v>257</v>
      </c>
      <c r="B5" s="16">
        <v>5</v>
      </c>
      <c r="C5" s="16">
        <v>14</v>
      </c>
      <c r="D5" s="16">
        <v>4</v>
      </c>
      <c r="E5" s="16">
        <v>9</v>
      </c>
      <c r="F5" s="16">
        <v>82</v>
      </c>
      <c r="G5" s="16">
        <v>146</v>
      </c>
      <c r="H5" s="64"/>
      <c r="I5" s="16">
        <v>102</v>
      </c>
      <c r="J5" s="16">
        <v>-92</v>
      </c>
      <c r="K5" s="16">
        <v>1</v>
      </c>
      <c r="L5" s="16">
        <v>3</v>
      </c>
      <c r="M5" s="16">
        <v>1</v>
      </c>
      <c r="N5" s="16">
        <v>2</v>
      </c>
      <c r="O5" s="16">
        <v>-1</v>
      </c>
      <c r="P5" s="16">
        <v>2</v>
      </c>
      <c r="Q5" s="16">
        <v>5</v>
      </c>
      <c r="R5" s="16">
        <v>1</v>
      </c>
      <c r="S5" s="16">
        <v>1</v>
      </c>
      <c r="T5" s="16">
        <v>2</v>
      </c>
      <c r="U5" s="16">
        <v>1</v>
      </c>
      <c r="V5" s="16">
        <v>80</v>
      </c>
      <c r="W5" s="16">
        <v>0</v>
      </c>
      <c r="X5" s="16">
        <v>1</v>
      </c>
      <c r="Y5" s="16">
        <v>1</v>
      </c>
      <c r="Z5" s="16">
        <v>132</v>
      </c>
      <c r="AA5" s="16">
        <v>13</v>
      </c>
      <c r="AB5" s="16">
        <v>0</v>
      </c>
      <c r="AC5" s="16">
        <v>12</v>
      </c>
      <c r="AD5" s="16">
        <v>-11</v>
      </c>
      <c r="AE5" s="16">
        <v>4</v>
      </c>
      <c r="AG5" s="51"/>
      <c r="AH5" s="51"/>
    </row>
    <row r="6" spans="1:34" s="68" customFormat="1" ht="15" thickBot="1" x14ac:dyDescent="0.4">
      <c r="A6" s="66" t="s">
        <v>258</v>
      </c>
      <c r="B6" s="23">
        <v>350562</v>
      </c>
      <c r="C6" s="23">
        <v>175012</v>
      </c>
      <c r="D6" s="23">
        <v>190168</v>
      </c>
      <c r="E6" s="23">
        <v>229345</v>
      </c>
      <c r="F6" s="23">
        <v>248969</v>
      </c>
      <c r="G6" s="23">
        <v>245345</v>
      </c>
      <c r="H6" s="67"/>
      <c r="I6" s="23">
        <v>36815</v>
      </c>
      <c r="J6" s="23">
        <v>49565</v>
      </c>
      <c r="K6" s="23">
        <v>51104</v>
      </c>
      <c r="L6" s="23">
        <v>37528</v>
      </c>
      <c r="M6" s="23">
        <v>37542</v>
      </c>
      <c r="N6" s="23">
        <v>35936</v>
      </c>
      <c r="O6" s="23">
        <v>62850</v>
      </c>
      <c r="P6" s="23">
        <v>53840</v>
      </c>
      <c r="Q6" s="23">
        <v>48919</v>
      </c>
      <c r="R6" s="23">
        <v>58218</v>
      </c>
      <c r="S6" s="23">
        <v>60584</v>
      </c>
      <c r="T6" s="23">
        <v>61624</v>
      </c>
      <c r="U6" s="23">
        <v>62942</v>
      </c>
      <c r="V6" s="23">
        <v>57346</v>
      </c>
      <c r="W6" s="23">
        <v>63806</v>
      </c>
      <c r="X6" s="23">
        <v>64875</v>
      </c>
      <c r="Y6" s="23">
        <v>59622</v>
      </c>
      <c r="Z6" s="23">
        <v>64296</v>
      </c>
      <c r="AA6" s="23">
        <v>63107</v>
      </c>
      <c r="AB6" s="23">
        <v>58320</v>
      </c>
      <c r="AC6" s="23">
        <v>63325</v>
      </c>
      <c r="AD6" s="23">
        <v>51451</v>
      </c>
      <c r="AE6" s="23">
        <v>66020</v>
      </c>
      <c r="AG6" s="51"/>
      <c r="AH6" s="51"/>
    </row>
    <row r="7" spans="1:34" s="68" customFormat="1" ht="15" thickBot="1" x14ac:dyDescent="0.4">
      <c r="A7" s="69" t="s">
        <v>259</v>
      </c>
      <c r="B7" s="16">
        <v>-270069</v>
      </c>
      <c r="C7" s="16">
        <v>-129575</v>
      </c>
      <c r="D7" s="16">
        <v>-139118</v>
      </c>
      <c r="E7" s="16">
        <v>-176945</v>
      </c>
      <c r="F7" s="16">
        <v>-196656</v>
      </c>
      <c r="G7" s="16">
        <v>-184338</v>
      </c>
      <c r="H7" s="67"/>
      <c r="I7" s="16">
        <v>-27150</v>
      </c>
      <c r="J7" s="16">
        <v>-36471</v>
      </c>
      <c r="K7" s="16">
        <v>-37100</v>
      </c>
      <c r="L7" s="16">
        <v>-28854</v>
      </c>
      <c r="M7" s="16">
        <v>-28465</v>
      </c>
      <c r="N7" s="16">
        <v>-25853</v>
      </c>
      <c r="O7" s="16">
        <v>-45195</v>
      </c>
      <c r="P7" s="16">
        <v>-39605</v>
      </c>
      <c r="Q7" s="16">
        <v>-39310</v>
      </c>
      <c r="R7" s="16">
        <v>-46685</v>
      </c>
      <c r="S7" s="16">
        <v>-46200</v>
      </c>
      <c r="T7" s="16">
        <v>-44750</v>
      </c>
      <c r="U7" s="16">
        <v>-46595</v>
      </c>
      <c r="V7" s="16">
        <v>-45319</v>
      </c>
      <c r="W7" s="16">
        <v>-50396</v>
      </c>
      <c r="X7" s="16">
        <v>-54346</v>
      </c>
      <c r="Y7" s="16">
        <v>-46318</v>
      </c>
      <c r="Z7" s="16">
        <v>-46051</v>
      </c>
      <c r="AA7" s="16">
        <v>-46805</v>
      </c>
      <c r="AB7" s="16">
        <v>-45164</v>
      </c>
      <c r="AC7" s="16">
        <v>-46465</v>
      </c>
      <c r="AD7" s="16">
        <v>-37786</v>
      </c>
      <c r="AE7" s="16">
        <v>-46725</v>
      </c>
      <c r="AG7" s="51"/>
      <c r="AH7" s="51"/>
    </row>
    <row r="8" spans="1:34" s="68" customFormat="1" ht="15" thickBot="1" x14ac:dyDescent="0.4">
      <c r="A8" s="66" t="s">
        <v>260</v>
      </c>
      <c r="B8" s="23">
        <v>80493</v>
      </c>
      <c r="C8" s="23">
        <v>45437</v>
      </c>
      <c r="D8" s="23">
        <v>51050</v>
      </c>
      <c r="E8" s="23">
        <v>52400</v>
      </c>
      <c r="F8" s="23">
        <v>52313</v>
      </c>
      <c r="G8" s="23">
        <v>61007</v>
      </c>
      <c r="H8" s="67"/>
      <c r="I8" s="23">
        <v>9665</v>
      </c>
      <c r="J8" s="23">
        <v>13094</v>
      </c>
      <c r="K8" s="23">
        <v>14004</v>
      </c>
      <c r="L8" s="23">
        <v>8674</v>
      </c>
      <c r="M8" s="23">
        <v>9077</v>
      </c>
      <c r="N8" s="23">
        <v>10083</v>
      </c>
      <c r="O8" s="23">
        <v>17655</v>
      </c>
      <c r="P8" s="23">
        <v>14235</v>
      </c>
      <c r="Q8" s="23">
        <v>9609</v>
      </c>
      <c r="R8" s="23">
        <v>11533</v>
      </c>
      <c r="S8" s="23">
        <v>14384</v>
      </c>
      <c r="T8" s="23">
        <v>16874</v>
      </c>
      <c r="U8" s="23">
        <v>16347</v>
      </c>
      <c r="V8" s="23">
        <v>12027</v>
      </c>
      <c r="W8" s="23">
        <v>13410</v>
      </c>
      <c r="X8" s="23">
        <v>10529</v>
      </c>
      <c r="Y8" s="23">
        <v>13304</v>
      </c>
      <c r="Z8" s="23">
        <v>18245</v>
      </c>
      <c r="AA8" s="23">
        <v>16302</v>
      </c>
      <c r="AB8" s="23">
        <v>13156</v>
      </c>
      <c r="AC8" s="23">
        <v>16860</v>
      </c>
      <c r="AD8" s="23">
        <v>13665</v>
      </c>
      <c r="AE8" s="23">
        <v>19295</v>
      </c>
      <c r="AG8" s="51"/>
      <c r="AH8" s="51"/>
    </row>
    <row r="9" spans="1:34" s="55" customFormat="1" x14ac:dyDescent="0.35">
      <c r="A9" s="21" t="s">
        <v>261</v>
      </c>
      <c r="B9" s="16">
        <v>-50885</v>
      </c>
      <c r="C9" s="16">
        <v>-21038</v>
      </c>
      <c r="D9" s="16">
        <v>-24325</v>
      </c>
      <c r="E9" s="16">
        <v>-30019</v>
      </c>
      <c r="F9" s="16">
        <v>-32157</v>
      </c>
      <c r="G9" s="16">
        <v>-32921</v>
      </c>
      <c r="H9" s="73"/>
      <c r="I9" s="16">
        <v>-4608</v>
      </c>
      <c r="J9" s="16">
        <v>-5640</v>
      </c>
      <c r="K9" s="16">
        <v>-5635</v>
      </c>
      <c r="L9" s="16">
        <v>-5155</v>
      </c>
      <c r="M9" s="16">
        <v>-4832</v>
      </c>
      <c r="N9" s="16">
        <v>-4749</v>
      </c>
      <c r="O9" s="16">
        <v>-6747</v>
      </c>
      <c r="P9" s="16">
        <v>-7997</v>
      </c>
      <c r="Q9" s="16">
        <v>-5930</v>
      </c>
      <c r="R9" s="16">
        <v>-7203</v>
      </c>
      <c r="S9" s="16">
        <v>-7592</v>
      </c>
      <c r="T9" s="16">
        <v>-9294</v>
      </c>
      <c r="U9" s="16">
        <v>-10416</v>
      </c>
      <c r="V9" s="16">
        <v>-5427</v>
      </c>
      <c r="W9" s="16">
        <v>-7986</v>
      </c>
      <c r="X9" s="16">
        <v>-8328</v>
      </c>
      <c r="Y9" s="16">
        <v>-7911</v>
      </c>
      <c r="Z9" s="16">
        <v>-8732</v>
      </c>
      <c r="AA9" s="16">
        <v>-7994</v>
      </c>
      <c r="AB9" s="16">
        <v>-8284</v>
      </c>
      <c r="AC9" s="16">
        <v>-10031</v>
      </c>
      <c r="AD9" s="16">
        <v>-6448</v>
      </c>
      <c r="AE9" s="16">
        <v>-8193</v>
      </c>
      <c r="AG9" s="51"/>
      <c r="AH9" s="51"/>
    </row>
    <row r="10" spans="1:34" s="55" customFormat="1" x14ac:dyDescent="0.35">
      <c r="A10" s="21" t="s">
        <v>262</v>
      </c>
      <c r="B10" s="16">
        <v>-5664</v>
      </c>
      <c r="C10" s="16">
        <v>-7210</v>
      </c>
      <c r="D10" s="16">
        <v>-8183</v>
      </c>
      <c r="E10" s="16">
        <v>-5058</v>
      </c>
      <c r="F10" s="16">
        <v>-4506</v>
      </c>
      <c r="G10" s="16">
        <v>-6858</v>
      </c>
      <c r="H10" s="73"/>
      <c r="I10" s="16">
        <v>-1413</v>
      </c>
      <c r="J10" s="16">
        <v>-1457</v>
      </c>
      <c r="K10" s="16">
        <v>-1717</v>
      </c>
      <c r="L10" s="16">
        <v>-2623</v>
      </c>
      <c r="M10" s="16">
        <v>-1680</v>
      </c>
      <c r="N10" s="16">
        <v>-1150</v>
      </c>
      <c r="O10" s="16">
        <v>-1509</v>
      </c>
      <c r="P10" s="16">
        <v>-3844</v>
      </c>
      <c r="Q10" s="16">
        <v>-1872</v>
      </c>
      <c r="R10" s="16">
        <v>-17</v>
      </c>
      <c r="S10" s="16">
        <v>-1460</v>
      </c>
      <c r="T10" s="16">
        <v>-1709</v>
      </c>
      <c r="U10" s="16">
        <v>-1982</v>
      </c>
      <c r="V10" s="16">
        <v>-547</v>
      </c>
      <c r="W10" s="16">
        <v>-930</v>
      </c>
      <c r="X10" s="16">
        <v>-1047</v>
      </c>
      <c r="Y10" s="16">
        <v>-1578</v>
      </c>
      <c r="Z10" s="16">
        <v>-1695</v>
      </c>
      <c r="AA10" s="16">
        <v>-1287</v>
      </c>
      <c r="AB10" s="16">
        <v>-2298</v>
      </c>
      <c r="AC10" s="16">
        <v>-1556</v>
      </c>
      <c r="AD10" s="16">
        <v>-4723</v>
      </c>
      <c r="AE10" s="16">
        <v>1312</v>
      </c>
      <c r="AG10" s="51"/>
      <c r="AH10" s="51"/>
    </row>
    <row r="11" spans="1:34" s="55" customFormat="1" x14ac:dyDescent="0.35">
      <c r="A11" s="21" t="s">
        <v>263</v>
      </c>
      <c r="B11" s="16">
        <v>-144</v>
      </c>
      <c r="C11" s="16">
        <v>92</v>
      </c>
      <c r="D11" s="16">
        <v>-89</v>
      </c>
      <c r="E11" s="16">
        <v>83</v>
      </c>
      <c r="F11" s="16">
        <v>-13</v>
      </c>
      <c r="G11" s="16">
        <v>7</v>
      </c>
      <c r="H11" s="73"/>
      <c r="I11" s="16">
        <v>-232</v>
      </c>
      <c r="J11" s="16">
        <v>298</v>
      </c>
      <c r="K11" s="16">
        <v>-63</v>
      </c>
      <c r="L11" s="16">
        <v>89</v>
      </c>
      <c r="M11" s="16">
        <v>-66</v>
      </c>
      <c r="N11" s="16">
        <v>26</v>
      </c>
      <c r="O11" s="16">
        <v>-17</v>
      </c>
      <c r="P11" s="16">
        <v>-32</v>
      </c>
      <c r="Q11" s="16">
        <v>-14</v>
      </c>
      <c r="R11" s="16">
        <v>89</v>
      </c>
      <c r="S11" s="16">
        <v>14</v>
      </c>
      <c r="T11" s="16">
        <v>-6</v>
      </c>
      <c r="U11" s="16">
        <v>-4</v>
      </c>
      <c r="V11" s="16">
        <v>-4</v>
      </c>
      <c r="W11" s="16">
        <v>-34</v>
      </c>
      <c r="X11" s="16">
        <v>29</v>
      </c>
      <c r="Y11" s="16">
        <v>3</v>
      </c>
      <c r="Z11" s="16">
        <v>0</v>
      </c>
      <c r="AA11" s="16">
        <v>9</v>
      </c>
      <c r="AB11" s="16">
        <v>-5</v>
      </c>
      <c r="AC11" s="16">
        <v>11</v>
      </c>
      <c r="AD11" s="16">
        <v>-1</v>
      </c>
      <c r="AE11" s="16">
        <v>-35</v>
      </c>
      <c r="AG11" s="51"/>
      <c r="AH11" s="51"/>
    </row>
    <row r="12" spans="1:34" s="65" customFormat="1" ht="15" thickBot="1" x14ac:dyDescent="0.4">
      <c r="A12" s="63" t="s">
        <v>264</v>
      </c>
      <c r="B12" s="16">
        <v>325</v>
      </c>
      <c r="C12" s="16">
        <v>1332</v>
      </c>
      <c r="D12" s="16">
        <v>772</v>
      </c>
      <c r="E12" s="16">
        <v>-219</v>
      </c>
      <c r="F12" s="16">
        <v>-1179</v>
      </c>
      <c r="G12" s="16">
        <v>-1208</v>
      </c>
      <c r="H12" s="64"/>
      <c r="I12" s="16">
        <v>427</v>
      </c>
      <c r="J12" s="16">
        <v>390</v>
      </c>
      <c r="K12" s="16">
        <v>367</v>
      </c>
      <c r="L12" s="16">
        <v>148</v>
      </c>
      <c r="M12" s="16">
        <v>355</v>
      </c>
      <c r="N12" s="16">
        <v>-345</v>
      </c>
      <c r="O12" s="16">
        <v>502</v>
      </c>
      <c r="P12" s="16">
        <v>260</v>
      </c>
      <c r="Q12" s="16">
        <v>-10</v>
      </c>
      <c r="R12" s="16">
        <v>-52</v>
      </c>
      <c r="S12" s="16">
        <v>211</v>
      </c>
      <c r="T12" s="16">
        <v>-368</v>
      </c>
      <c r="U12" s="16">
        <v>-1542</v>
      </c>
      <c r="V12" s="16">
        <v>129</v>
      </c>
      <c r="W12" s="16">
        <v>139</v>
      </c>
      <c r="X12" s="16">
        <v>95</v>
      </c>
      <c r="Y12" s="16">
        <v>1307</v>
      </c>
      <c r="Z12" s="16">
        <v>-1045</v>
      </c>
      <c r="AA12" s="16">
        <v>-1162</v>
      </c>
      <c r="AB12" s="16">
        <v>-308</v>
      </c>
      <c r="AC12" s="16">
        <v>161</v>
      </c>
      <c r="AD12" s="16">
        <v>80</v>
      </c>
      <c r="AE12" s="16">
        <v>-2975</v>
      </c>
      <c r="AG12" s="51"/>
      <c r="AH12" s="51"/>
    </row>
    <row r="13" spans="1:34" s="68" customFormat="1" ht="15" thickBot="1" x14ac:dyDescent="0.4">
      <c r="A13" s="66" t="s">
        <v>265</v>
      </c>
      <c r="B13" s="23">
        <v>24125</v>
      </c>
      <c r="C13" s="23">
        <v>18613</v>
      </c>
      <c r="D13" s="23">
        <v>19225</v>
      </c>
      <c r="E13" s="23">
        <v>17187</v>
      </c>
      <c r="F13" s="23">
        <v>14458</v>
      </c>
      <c r="G13" s="23">
        <v>20027</v>
      </c>
      <c r="H13" s="67"/>
      <c r="I13" s="23">
        <v>3839</v>
      </c>
      <c r="J13" s="23">
        <v>6685</v>
      </c>
      <c r="K13" s="23">
        <v>6956</v>
      </c>
      <c r="L13" s="23">
        <v>1133</v>
      </c>
      <c r="M13" s="23">
        <v>2854</v>
      </c>
      <c r="N13" s="23">
        <v>3865</v>
      </c>
      <c r="O13" s="23">
        <v>9884</v>
      </c>
      <c r="P13" s="23">
        <v>2622</v>
      </c>
      <c r="Q13" s="23">
        <v>1783</v>
      </c>
      <c r="R13" s="23">
        <v>4350</v>
      </c>
      <c r="S13" s="23">
        <v>5557</v>
      </c>
      <c r="T13" s="23">
        <v>5497</v>
      </c>
      <c r="U13" s="23">
        <v>2403</v>
      </c>
      <c r="V13" s="23">
        <v>6182</v>
      </c>
      <c r="W13" s="23">
        <v>4599</v>
      </c>
      <c r="X13" s="23">
        <v>1274</v>
      </c>
      <c r="Y13" s="23">
        <v>5125</v>
      </c>
      <c r="Z13" s="23">
        <v>6773</v>
      </c>
      <c r="AA13" s="23">
        <v>5868</v>
      </c>
      <c r="AB13" s="23">
        <v>2261</v>
      </c>
      <c r="AC13" s="23">
        <v>5445</v>
      </c>
      <c r="AD13" s="23">
        <v>2573</v>
      </c>
      <c r="AE13" s="23">
        <v>9404</v>
      </c>
      <c r="AG13" s="51"/>
      <c r="AH13" s="51"/>
    </row>
    <row r="14" spans="1:34" s="55" customFormat="1" x14ac:dyDescent="0.35">
      <c r="A14" s="21" t="s">
        <v>266</v>
      </c>
      <c r="B14" s="16">
        <v>-11342</v>
      </c>
      <c r="C14" s="16">
        <v>93</v>
      </c>
      <c r="D14" s="16">
        <v>262</v>
      </c>
      <c r="E14" s="16">
        <v>-279</v>
      </c>
      <c r="F14" s="16">
        <v>179</v>
      </c>
      <c r="G14" s="16">
        <v>-19</v>
      </c>
      <c r="H14" s="73"/>
      <c r="I14" s="16">
        <v>-157</v>
      </c>
      <c r="J14" s="16">
        <v>224</v>
      </c>
      <c r="K14" s="16">
        <v>7</v>
      </c>
      <c r="L14" s="16">
        <v>19</v>
      </c>
      <c r="M14" s="16">
        <v>148</v>
      </c>
      <c r="N14" s="16">
        <v>92</v>
      </c>
      <c r="O14" s="16">
        <v>-91</v>
      </c>
      <c r="P14" s="16">
        <v>113</v>
      </c>
      <c r="Q14" s="16">
        <v>-206</v>
      </c>
      <c r="R14" s="16">
        <v>15</v>
      </c>
      <c r="S14" s="16">
        <v>12</v>
      </c>
      <c r="T14" s="16">
        <v>-100</v>
      </c>
      <c r="U14" s="16">
        <v>92</v>
      </c>
      <c r="V14" s="16">
        <v>200</v>
      </c>
      <c r="W14" s="16">
        <v>-123</v>
      </c>
      <c r="X14" s="16">
        <v>10</v>
      </c>
      <c r="Y14" s="16">
        <v>49</v>
      </c>
      <c r="Z14" s="16">
        <v>-120</v>
      </c>
      <c r="AA14" s="16">
        <v>292</v>
      </c>
      <c r="AB14" s="16">
        <v>-240</v>
      </c>
      <c r="AC14" s="16">
        <v>490</v>
      </c>
      <c r="AD14" s="16">
        <v>-461</v>
      </c>
      <c r="AE14" s="16">
        <v>792</v>
      </c>
      <c r="AG14" s="51"/>
      <c r="AH14" s="51"/>
    </row>
    <row r="15" spans="1:34" s="55" customFormat="1" x14ac:dyDescent="0.35">
      <c r="A15" s="21" t="s">
        <v>267</v>
      </c>
      <c r="B15" s="16">
        <v>0</v>
      </c>
      <c r="C15" s="16">
        <v>0</v>
      </c>
      <c r="D15" s="16">
        <v>0</v>
      </c>
      <c r="E15" s="16">
        <v>0</v>
      </c>
      <c r="F15" s="16">
        <v>0</v>
      </c>
      <c r="G15" s="16">
        <v>0</v>
      </c>
      <c r="H15" s="73"/>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row>
    <row r="16" spans="1:34" s="55" customFormat="1" x14ac:dyDescent="0.35">
      <c r="A16" s="21" t="s">
        <v>268</v>
      </c>
      <c r="B16" s="16">
        <v>0</v>
      </c>
      <c r="C16" s="16">
        <v>0</v>
      </c>
      <c r="D16" s="16">
        <v>0</v>
      </c>
      <c r="E16" s="16">
        <v>0</v>
      </c>
      <c r="F16" s="16">
        <v>0</v>
      </c>
      <c r="G16" s="16">
        <v>0</v>
      </c>
      <c r="H16" s="73"/>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row>
    <row r="17" spans="1:34" s="65" customFormat="1" ht="15" thickBot="1" x14ac:dyDescent="0.4">
      <c r="A17" s="63" t="s">
        <v>113</v>
      </c>
      <c r="B17" s="16">
        <v>0</v>
      </c>
      <c r="C17" s="16">
        <v>0</v>
      </c>
      <c r="D17" s="16">
        <v>0</v>
      </c>
      <c r="E17" s="16">
        <v>0</v>
      </c>
      <c r="F17" s="16">
        <v>0</v>
      </c>
      <c r="G17" s="16">
        <v>0</v>
      </c>
      <c r="H17" s="64"/>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G17" s="51"/>
      <c r="AH17" s="51"/>
    </row>
    <row r="18" spans="1:34" s="68" customFormat="1" ht="15" thickBot="1" x14ac:dyDescent="0.4">
      <c r="A18" s="66" t="s">
        <v>269</v>
      </c>
      <c r="B18" s="23">
        <v>12783</v>
      </c>
      <c r="C18" s="23">
        <v>18706</v>
      </c>
      <c r="D18" s="23">
        <v>19487</v>
      </c>
      <c r="E18" s="23">
        <v>16908</v>
      </c>
      <c r="F18" s="23">
        <v>14637</v>
      </c>
      <c r="G18" s="23">
        <v>20008</v>
      </c>
      <c r="H18" s="67"/>
      <c r="I18" s="23">
        <v>3682</v>
      </c>
      <c r="J18" s="23">
        <v>6909</v>
      </c>
      <c r="K18" s="23">
        <v>6963</v>
      </c>
      <c r="L18" s="23">
        <v>1152</v>
      </c>
      <c r="M18" s="23">
        <v>3002</v>
      </c>
      <c r="N18" s="23">
        <v>3957</v>
      </c>
      <c r="O18" s="23">
        <v>9793</v>
      </c>
      <c r="P18" s="23">
        <v>2735</v>
      </c>
      <c r="Q18" s="23">
        <v>1577</v>
      </c>
      <c r="R18" s="23">
        <v>4365</v>
      </c>
      <c r="S18" s="23">
        <v>5569</v>
      </c>
      <c r="T18" s="23">
        <v>5397</v>
      </c>
      <c r="U18" s="23">
        <v>2495</v>
      </c>
      <c r="V18" s="23">
        <v>6382</v>
      </c>
      <c r="W18" s="23">
        <v>4476</v>
      </c>
      <c r="X18" s="23">
        <v>1284</v>
      </c>
      <c r="Y18" s="23">
        <v>5174</v>
      </c>
      <c r="Z18" s="23">
        <v>6653</v>
      </c>
      <c r="AA18" s="23">
        <v>6160</v>
      </c>
      <c r="AB18" s="23">
        <v>2021</v>
      </c>
      <c r="AC18" s="23">
        <v>5935</v>
      </c>
      <c r="AD18" s="23">
        <v>2112</v>
      </c>
      <c r="AE18" s="23">
        <v>10196</v>
      </c>
      <c r="AG18" s="51"/>
      <c r="AH18" s="51"/>
    </row>
    <row r="19" spans="1:34" s="68" customFormat="1" ht="15" thickBot="1" x14ac:dyDescent="0.4">
      <c r="A19" s="69" t="s">
        <v>197</v>
      </c>
      <c r="B19" s="16"/>
      <c r="C19" s="50"/>
      <c r="D19" s="50"/>
      <c r="E19" s="50">
        <v>0</v>
      </c>
      <c r="F19" s="50">
        <v>0</v>
      </c>
      <c r="G19" s="50">
        <v>1</v>
      </c>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c r="AB19" s="16"/>
      <c r="AC19" s="16"/>
      <c r="AD19" s="16">
        <v>0</v>
      </c>
      <c r="AE19" s="16">
        <v>0</v>
      </c>
      <c r="AG19" s="51"/>
      <c r="AH19" s="51"/>
    </row>
    <row r="20" spans="1:34" s="68" customFormat="1" ht="15" thickBot="1" x14ac:dyDescent="0.4">
      <c r="A20" s="66" t="s">
        <v>270</v>
      </c>
      <c r="B20" s="23">
        <v>0</v>
      </c>
      <c r="C20" s="23"/>
      <c r="D20" s="23"/>
      <c r="E20" s="23">
        <v>0</v>
      </c>
      <c r="F20" s="23" t="s">
        <v>0</v>
      </c>
      <c r="G20" s="23" t="s">
        <v>0</v>
      </c>
      <c r="H20" s="67"/>
      <c r="I20" s="23"/>
      <c r="J20" s="23"/>
      <c r="K20" s="23"/>
      <c r="L20" s="23"/>
      <c r="M20" s="23"/>
      <c r="N20" s="23"/>
      <c r="O20" s="23"/>
      <c r="P20" s="23"/>
      <c r="Q20" s="23"/>
      <c r="R20" s="23"/>
      <c r="S20" s="23"/>
      <c r="T20" s="23"/>
      <c r="U20" s="23" t="s">
        <v>0</v>
      </c>
      <c r="V20" s="23" t="s">
        <v>0</v>
      </c>
      <c r="W20" s="23">
        <v>0</v>
      </c>
      <c r="X20" s="23">
        <v>0</v>
      </c>
      <c r="Y20" s="23" t="s">
        <v>0</v>
      </c>
      <c r="Z20" s="23" t="s">
        <v>0</v>
      </c>
      <c r="AA20" s="23"/>
      <c r="AB20" s="23"/>
      <c r="AC20" s="23"/>
      <c r="AD20" s="23">
        <v>0</v>
      </c>
      <c r="AE20" s="23">
        <v>0</v>
      </c>
      <c r="AG20" s="51"/>
      <c r="AH20" s="51"/>
    </row>
    <row r="21" spans="1:34" s="55" customFormat="1" x14ac:dyDescent="0.35">
      <c r="A21" s="21" t="s">
        <v>271</v>
      </c>
      <c r="B21" s="16"/>
      <c r="C21" s="70"/>
      <c r="D21" s="70"/>
      <c r="E21" s="70">
        <v>0</v>
      </c>
      <c r="F21" s="70">
        <v>0</v>
      </c>
      <c r="G21" s="70">
        <v>1</v>
      </c>
      <c r="H21" s="73"/>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c r="AB21" s="16"/>
      <c r="AC21" s="16"/>
      <c r="AD21" s="16">
        <v>0</v>
      </c>
      <c r="AE21" s="16">
        <v>0</v>
      </c>
      <c r="AG21" s="51"/>
      <c r="AH21" s="51"/>
    </row>
    <row r="22" spans="1:34" s="65" customFormat="1" ht="15" thickBot="1" x14ac:dyDescent="0.4">
      <c r="A22" s="71" t="s">
        <v>272</v>
      </c>
      <c r="B22" s="18"/>
      <c r="C22" s="18"/>
      <c r="D22" s="18"/>
      <c r="E22" s="18">
        <v>0</v>
      </c>
      <c r="F22" s="18" t="s">
        <v>0</v>
      </c>
      <c r="G22" s="18" t="s">
        <v>0</v>
      </c>
      <c r="H22" s="64"/>
      <c r="I22" s="18"/>
      <c r="J22" s="18"/>
      <c r="K22" s="18"/>
      <c r="L22" s="18"/>
      <c r="M22" s="18"/>
      <c r="N22" s="18"/>
      <c r="O22" s="18"/>
      <c r="P22" s="18"/>
      <c r="Q22" s="18"/>
      <c r="R22" s="18"/>
      <c r="S22" s="18"/>
      <c r="T22" s="18"/>
      <c r="U22" s="18" t="s">
        <v>0</v>
      </c>
      <c r="V22" s="18" t="s">
        <v>0</v>
      </c>
      <c r="W22" s="18">
        <v>0</v>
      </c>
      <c r="X22" s="18">
        <v>0</v>
      </c>
      <c r="Y22" s="18" t="s">
        <v>0</v>
      </c>
      <c r="Z22" s="18" t="s">
        <v>0</v>
      </c>
      <c r="AA22" s="18"/>
      <c r="AB22" s="18"/>
      <c r="AC22" s="18"/>
      <c r="AD22" s="18">
        <v>0</v>
      </c>
      <c r="AE22" s="18">
        <v>0</v>
      </c>
      <c r="AG22" s="51"/>
      <c r="AH22" s="51"/>
    </row>
    <row r="23" spans="1:34" s="55" customFormat="1" x14ac:dyDescent="0.35">
      <c r="A23" s="21" t="s">
        <v>273</v>
      </c>
      <c r="B23" s="16">
        <v>11864</v>
      </c>
      <c r="C23" s="16">
        <v>15002</v>
      </c>
      <c r="D23" s="16">
        <v>15450</v>
      </c>
      <c r="E23" s="16">
        <v>19657</v>
      </c>
      <c r="F23" s="16">
        <v>19964</v>
      </c>
      <c r="G23" s="16">
        <v>20464</v>
      </c>
      <c r="H23" s="73"/>
      <c r="I23" s="16">
        <v>3764</v>
      </c>
      <c r="J23" s="16">
        <v>3732</v>
      </c>
      <c r="K23" s="16">
        <v>3759</v>
      </c>
      <c r="L23" s="16">
        <v>3747</v>
      </c>
      <c r="M23" s="16">
        <v>3413</v>
      </c>
      <c r="N23" s="16">
        <v>4253</v>
      </c>
      <c r="O23" s="16">
        <v>2821</v>
      </c>
      <c r="P23" s="16">
        <v>4963</v>
      </c>
      <c r="Q23" s="16">
        <v>4883</v>
      </c>
      <c r="R23" s="16">
        <v>4603</v>
      </c>
      <c r="S23" s="16">
        <v>5083</v>
      </c>
      <c r="T23" s="16">
        <v>5088</v>
      </c>
      <c r="U23" s="16">
        <v>4910</v>
      </c>
      <c r="V23" s="16">
        <v>4718</v>
      </c>
      <c r="W23" s="16">
        <v>5248</v>
      </c>
      <c r="X23" s="16">
        <v>5088</v>
      </c>
      <c r="Y23" s="16">
        <v>5118</v>
      </c>
      <c r="Z23" s="16">
        <v>5370</v>
      </c>
      <c r="AA23" s="16">
        <v>5171</v>
      </c>
      <c r="AB23" s="16">
        <v>4805</v>
      </c>
      <c r="AC23" s="16">
        <v>4669.4284630000002</v>
      </c>
      <c r="AD23" s="16">
        <v>4823.5715369999998</v>
      </c>
      <c r="AE23" s="16">
        <v>4236</v>
      </c>
      <c r="AG23" s="51"/>
      <c r="AH23" s="51"/>
    </row>
    <row r="24" spans="1:34" s="55" customFormat="1" x14ac:dyDescent="0.35">
      <c r="A24" s="21" t="s">
        <v>16</v>
      </c>
      <c r="B24" s="16">
        <v>35989</v>
      </c>
      <c r="C24" s="16">
        <v>33615</v>
      </c>
      <c r="D24" s="16">
        <v>34675</v>
      </c>
      <c r="E24" s="16">
        <v>36844</v>
      </c>
      <c r="F24" s="16">
        <v>34422</v>
      </c>
      <c r="G24" s="16">
        <v>40491</v>
      </c>
      <c r="H24" s="73"/>
      <c r="I24" s="16">
        <v>7603</v>
      </c>
      <c r="J24" s="16">
        <v>10417</v>
      </c>
      <c r="K24" s="16">
        <v>10715</v>
      </c>
      <c r="L24" s="16">
        <v>4880</v>
      </c>
      <c r="M24" s="16">
        <v>6267</v>
      </c>
      <c r="N24" s="16">
        <v>8118</v>
      </c>
      <c r="O24" s="16">
        <v>12705</v>
      </c>
      <c r="P24" s="16">
        <v>7585</v>
      </c>
      <c r="Q24" s="16">
        <v>6666</v>
      </c>
      <c r="R24" s="16">
        <v>8953</v>
      </c>
      <c r="S24" s="16">
        <v>10640</v>
      </c>
      <c r="T24" s="16">
        <v>10585</v>
      </c>
      <c r="U24" s="16">
        <v>7313</v>
      </c>
      <c r="V24" s="16">
        <v>10900</v>
      </c>
      <c r="W24" s="16">
        <v>9847</v>
      </c>
      <c r="X24" s="16">
        <v>6362</v>
      </c>
      <c r="Y24" s="16">
        <v>10243</v>
      </c>
      <c r="Z24" s="16">
        <v>12143</v>
      </c>
      <c r="AA24" s="16">
        <v>11039</v>
      </c>
      <c r="AB24" s="16">
        <v>7066</v>
      </c>
      <c r="AC24" s="16">
        <v>10114.428463</v>
      </c>
      <c r="AD24" s="16">
        <v>7396.5715369999998</v>
      </c>
      <c r="AE24" s="16">
        <v>13640</v>
      </c>
      <c r="AG24" s="51"/>
      <c r="AH24" s="51"/>
    </row>
    <row r="25" spans="1:34" s="65" customFormat="1" ht="15" thickBot="1" x14ac:dyDescent="0.4">
      <c r="A25" s="72" t="s">
        <v>274</v>
      </c>
      <c r="B25" s="16">
        <v>36076</v>
      </c>
      <c r="C25" s="16">
        <v>33462</v>
      </c>
      <c r="D25" s="16">
        <v>34676</v>
      </c>
      <c r="E25" s="16">
        <v>36768</v>
      </c>
      <c r="F25" s="16">
        <v>34602.691725900004</v>
      </c>
      <c r="G25" s="16">
        <v>42167</v>
      </c>
      <c r="H25" s="64"/>
      <c r="I25" s="16">
        <v>7490</v>
      </c>
      <c r="J25" s="16">
        <v>10420</v>
      </c>
      <c r="K25" s="16">
        <v>10709</v>
      </c>
      <c r="L25" s="16">
        <v>4843</v>
      </c>
      <c r="M25" s="16">
        <v>6253</v>
      </c>
      <c r="N25" s="16">
        <v>8130</v>
      </c>
      <c r="O25" s="16">
        <v>12700</v>
      </c>
      <c r="P25" s="16">
        <v>7593</v>
      </c>
      <c r="Q25" s="16">
        <v>6679</v>
      </c>
      <c r="R25" s="16">
        <v>8886</v>
      </c>
      <c r="S25" s="16">
        <v>10615</v>
      </c>
      <c r="T25" s="16">
        <v>10588</v>
      </c>
      <c r="U25" s="16">
        <v>7317.4724544000001</v>
      </c>
      <c r="V25" s="16">
        <v>10986</v>
      </c>
      <c r="W25" s="16">
        <v>9928.5079329</v>
      </c>
      <c r="X25" s="16">
        <v>6370.7113386000055</v>
      </c>
      <c r="Y25" s="16">
        <v>9150.3949064999906</v>
      </c>
      <c r="Z25" s="16">
        <v>13396.605093500009</v>
      </c>
      <c r="AA25" s="16">
        <v>12271</v>
      </c>
      <c r="AB25" s="16">
        <v>7349</v>
      </c>
      <c r="AC25" s="16">
        <v>10092.8604834</v>
      </c>
      <c r="AD25" s="16">
        <v>7397.1395166000002</v>
      </c>
      <c r="AE25" s="16">
        <v>14457</v>
      </c>
      <c r="AG25" s="51"/>
      <c r="AH25" s="51"/>
    </row>
    <row r="26" spans="1:34" x14ac:dyDescent="0.35">
      <c r="AH26" s="55">
        <f t="shared" ref="AH26" si="0">AG26-AC26-AD26</f>
        <v>0</v>
      </c>
    </row>
    <row r="27" spans="1:34" x14ac:dyDescent="0.35">
      <c r="A27" s="86" t="s">
        <v>129</v>
      </c>
    </row>
    <row r="28" spans="1:34" s="57" customFormat="1" ht="10.5" x14ac:dyDescent="0.25">
      <c r="A28" s="86" t="s">
        <v>130</v>
      </c>
    </row>
    <row r="29" spans="1:34" s="57" customFormat="1" ht="10.5" x14ac:dyDescent="0.25">
      <c r="A29" s="86"/>
    </row>
  </sheetData>
  <pageMargins left="0.25" right="0.25" top="0.75" bottom="0.75" header="0.3" footer="0.3"/>
  <pageSetup paperSize="8"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pageSetUpPr fitToPage="1"/>
  </sheetPr>
  <dimension ref="A1:AK29"/>
  <sheetViews>
    <sheetView zoomScale="76" zoomScaleNormal="76" workbookViewId="0">
      <pane xSplit="1" ySplit="3" topLeftCell="K7" activePane="bottomRight" state="frozen"/>
      <selection pane="topRight" activeCell="B1" sqref="B1"/>
      <selection pane="bottomLeft" activeCell="A2" sqref="A2"/>
      <selection pane="bottomRight" activeCell="A29" sqref="A29"/>
    </sheetView>
  </sheetViews>
  <sheetFormatPr defaultColWidth="9.1796875" defaultRowHeight="14.5" x14ac:dyDescent="0.35"/>
  <cols>
    <col min="1" max="1" width="63.36328125" style="51" customWidth="1"/>
    <col min="2" max="7" width="11.81640625" style="51" customWidth="1"/>
    <col min="8" max="14" width="10.7265625" style="51" customWidth="1"/>
    <col min="15" max="15" width="9.1796875" style="51"/>
    <col min="16" max="20" width="11.7265625" style="51" customWidth="1"/>
    <col min="21" max="16384" width="9.1796875" style="51"/>
  </cols>
  <sheetData>
    <row r="1" spans="1:37" ht="21" x14ac:dyDescent="0.5">
      <c r="A1" s="9" t="s">
        <v>279</v>
      </c>
      <c r="B1" s="9"/>
    </row>
    <row r="2" spans="1:37" x14ac:dyDescent="0.35">
      <c r="J2" s="81"/>
    </row>
    <row r="3" spans="1:37" s="59" customFormat="1" x14ac:dyDescent="0.35">
      <c r="A3" s="117" t="s">
        <v>100</v>
      </c>
      <c r="B3" s="58" t="s">
        <v>1</v>
      </c>
      <c r="C3" s="58" t="s">
        <v>29</v>
      </c>
      <c r="D3" s="58">
        <v>2016</v>
      </c>
      <c r="E3" s="58">
        <v>2017</v>
      </c>
      <c r="F3" s="58">
        <v>2018</v>
      </c>
      <c r="G3" s="58" t="s">
        <v>65</v>
      </c>
      <c r="I3" s="42" t="s">
        <v>36</v>
      </c>
      <c r="J3" s="42" t="s">
        <v>30</v>
      </c>
      <c r="K3" s="42" t="s">
        <v>31</v>
      </c>
      <c r="L3" s="42" t="s">
        <v>32</v>
      </c>
      <c r="M3" s="42" t="s">
        <v>22</v>
      </c>
      <c r="N3" s="42" t="s">
        <v>23</v>
      </c>
      <c r="O3" s="42" t="s">
        <v>25</v>
      </c>
      <c r="P3" s="42" t="s">
        <v>27</v>
      </c>
      <c r="Q3" s="42" t="s">
        <v>34</v>
      </c>
      <c r="R3" s="42" t="s">
        <v>37</v>
      </c>
      <c r="S3" s="42" t="s">
        <v>39</v>
      </c>
      <c r="T3" s="42" t="s">
        <v>41</v>
      </c>
      <c r="U3" s="42" t="s">
        <v>44</v>
      </c>
      <c r="V3" s="42" t="s">
        <v>45</v>
      </c>
      <c r="W3" s="42" t="s">
        <v>47</v>
      </c>
      <c r="X3" s="42" t="s">
        <v>49</v>
      </c>
      <c r="Y3" s="42" t="s">
        <v>60</v>
      </c>
      <c r="Z3" s="42" t="s">
        <v>61</v>
      </c>
      <c r="AA3" s="42" t="s">
        <v>62</v>
      </c>
      <c r="AB3" s="42" t="s">
        <v>63</v>
      </c>
      <c r="AC3" s="42" t="s">
        <v>64</v>
      </c>
      <c r="AD3" s="42" t="s">
        <v>57</v>
      </c>
      <c r="AE3" s="42" t="s">
        <v>58</v>
      </c>
      <c r="AG3" s="51"/>
      <c r="AH3" s="51"/>
      <c r="AI3" s="51"/>
      <c r="AJ3" s="51"/>
      <c r="AK3" s="51"/>
    </row>
    <row r="4" spans="1:37" s="55" customFormat="1" x14ac:dyDescent="0.35">
      <c r="A4" s="21" t="s">
        <v>256</v>
      </c>
      <c r="B4" s="16">
        <v>12457</v>
      </c>
      <c r="C4" s="16">
        <v>13205</v>
      </c>
      <c r="D4" s="16">
        <v>11393</v>
      </c>
      <c r="E4" s="16">
        <v>11097</v>
      </c>
      <c r="F4" s="16">
        <v>16772</v>
      </c>
      <c r="G4" s="16">
        <v>12571</v>
      </c>
      <c r="H4" s="15"/>
      <c r="I4" s="16">
        <v>3685</v>
      </c>
      <c r="J4" s="16">
        <v>2650</v>
      </c>
      <c r="K4" s="16">
        <v>2930</v>
      </c>
      <c r="L4" s="16">
        <v>3940</v>
      </c>
      <c r="M4" s="16">
        <v>4156</v>
      </c>
      <c r="N4" s="16">
        <v>3129</v>
      </c>
      <c r="O4" s="16">
        <v>1710</v>
      </c>
      <c r="P4" s="16">
        <v>2398</v>
      </c>
      <c r="Q4" s="16">
        <v>1482</v>
      </c>
      <c r="R4" s="16">
        <v>3172</v>
      </c>
      <c r="S4" s="16">
        <v>4069</v>
      </c>
      <c r="T4" s="16">
        <v>2374</v>
      </c>
      <c r="U4" s="16">
        <v>3405</v>
      </c>
      <c r="V4" s="16">
        <v>3526</v>
      </c>
      <c r="W4" s="16">
        <v>4418</v>
      </c>
      <c r="X4" s="16">
        <v>5423</v>
      </c>
      <c r="Y4" s="16">
        <v>2379</v>
      </c>
      <c r="Z4" s="16">
        <v>3431</v>
      </c>
      <c r="AA4" s="16">
        <v>3277</v>
      </c>
      <c r="AB4" s="16">
        <v>3484</v>
      </c>
      <c r="AC4" s="16">
        <v>3525</v>
      </c>
      <c r="AD4" s="16">
        <v>2302</v>
      </c>
      <c r="AE4" s="16">
        <v>1868</v>
      </c>
      <c r="AG4" s="51"/>
      <c r="AH4" s="51"/>
      <c r="AI4" s="51"/>
      <c r="AJ4" s="51"/>
      <c r="AK4" s="51"/>
    </row>
    <row r="5" spans="1:37" s="65" customFormat="1" ht="15" thickBot="1" x14ac:dyDescent="0.4">
      <c r="A5" s="63" t="s">
        <v>257</v>
      </c>
      <c r="B5" s="16">
        <v>85758</v>
      </c>
      <c r="C5" s="16">
        <v>109423</v>
      </c>
      <c r="D5" s="16">
        <v>107827</v>
      </c>
      <c r="E5" s="16">
        <v>113357</v>
      </c>
      <c r="F5" s="16">
        <v>130408</v>
      </c>
      <c r="G5" s="16">
        <v>124832</v>
      </c>
      <c r="H5" s="64"/>
      <c r="I5" s="16">
        <v>25222</v>
      </c>
      <c r="J5" s="16">
        <v>31005</v>
      </c>
      <c r="K5" s="16">
        <v>27927</v>
      </c>
      <c r="L5" s="16">
        <v>25269</v>
      </c>
      <c r="M5" s="16">
        <v>28163</v>
      </c>
      <c r="N5" s="16">
        <v>27867</v>
      </c>
      <c r="O5" s="16">
        <v>23193</v>
      </c>
      <c r="P5" s="16">
        <v>28604</v>
      </c>
      <c r="Q5" s="16">
        <v>28064</v>
      </c>
      <c r="R5" s="16">
        <v>28498</v>
      </c>
      <c r="S5" s="16">
        <v>26760</v>
      </c>
      <c r="T5" s="16">
        <v>30035</v>
      </c>
      <c r="U5" s="16">
        <v>31392</v>
      </c>
      <c r="V5" s="16">
        <v>34099</v>
      </c>
      <c r="W5" s="16">
        <v>31540</v>
      </c>
      <c r="X5" s="16">
        <v>33377</v>
      </c>
      <c r="Y5" s="16">
        <v>33469</v>
      </c>
      <c r="Z5" s="16">
        <v>31149</v>
      </c>
      <c r="AA5" s="16">
        <v>31636</v>
      </c>
      <c r="AB5" s="16">
        <v>28578</v>
      </c>
      <c r="AC5" s="16">
        <v>30120</v>
      </c>
      <c r="AD5" s="16">
        <v>25904</v>
      </c>
      <c r="AE5" s="16">
        <v>28151</v>
      </c>
      <c r="AG5" s="51"/>
      <c r="AH5" s="51"/>
      <c r="AI5" s="51"/>
      <c r="AJ5" s="51"/>
      <c r="AK5" s="51"/>
    </row>
    <row r="6" spans="1:37" s="68" customFormat="1" ht="15" thickBot="1" x14ac:dyDescent="0.4">
      <c r="A6" s="66" t="s">
        <v>258</v>
      </c>
      <c r="B6" s="23">
        <v>98215</v>
      </c>
      <c r="C6" s="23">
        <v>122628</v>
      </c>
      <c r="D6" s="23">
        <v>119220</v>
      </c>
      <c r="E6" s="23">
        <v>124454</v>
      </c>
      <c r="F6" s="23">
        <v>147180</v>
      </c>
      <c r="G6" s="23">
        <v>137403</v>
      </c>
      <c r="H6" s="67"/>
      <c r="I6" s="23">
        <v>28907</v>
      </c>
      <c r="J6" s="23">
        <v>33655</v>
      </c>
      <c r="K6" s="23">
        <v>30857</v>
      </c>
      <c r="L6" s="23">
        <v>29209</v>
      </c>
      <c r="M6" s="23">
        <v>32319</v>
      </c>
      <c r="N6" s="23">
        <v>30996</v>
      </c>
      <c r="O6" s="23">
        <v>24903</v>
      </c>
      <c r="P6" s="23">
        <v>31002</v>
      </c>
      <c r="Q6" s="23">
        <v>29546</v>
      </c>
      <c r="R6" s="23">
        <v>31670</v>
      </c>
      <c r="S6" s="23">
        <v>30829</v>
      </c>
      <c r="T6" s="23">
        <v>32409</v>
      </c>
      <c r="U6" s="23">
        <v>34797</v>
      </c>
      <c r="V6" s="23">
        <v>37625</v>
      </c>
      <c r="W6" s="23">
        <v>35958</v>
      </c>
      <c r="X6" s="23">
        <v>38800</v>
      </c>
      <c r="Y6" s="23">
        <v>35848</v>
      </c>
      <c r="Z6" s="23">
        <v>34580</v>
      </c>
      <c r="AA6" s="23">
        <v>34913</v>
      </c>
      <c r="AB6" s="23">
        <v>32062</v>
      </c>
      <c r="AC6" s="23">
        <v>33645</v>
      </c>
      <c r="AD6" s="23">
        <v>28206</v>
      </c>
      <c r="AE6" s="23">
        <v>30019</v>
      </c>
      <c r="AG6" s="51"/>
      <c r="AH6" s="51"/>
      <c r="AI6" s="51"/>
      <c r="AJ6" s="51"/>
      <c r="AK6" s="51"/>
    </row>
    <row r="7" spans="1:37" s="68" customFormat="1" ht="15" thickBot="1" x14ac:dyDescent="0.4">
      <c r="A7" s="69" t="s">
        <v>259</v>
      </c>
      <c r="B7" s="16">
        <v>-86389</v>
      </c>
      <c r="C7" s="16">
        <v>-109015</v>
      </c>
      <c r="D7" s="16">
        <v>-104755</v>
      </c>
      <c r="E7" s="16">
        <v>-107599</v>
      </c>
      <c r="F7" s="16">
        <v>-129196</v>
      </c>
      <c r="G7" s="16">
        <v>-128528</v>
      </c>
      <c r="H7" s="67"/>
      <c r="I7" s="16">
        <v>-25019</v>
      </c>
      <c r="J7" s="16">
        <v>-29518</v>
      </c>
      <c r="K7" s="16">
        <v>-27495</v>
      </c>
      <c r="L7" s="16">
        <v>-26983</v>
      </c>
      <c r="M7" s="16">
        <v>-28280</v>
      </c>
      <c r="N7" s="16">
        <v>-28712</v>
      </c>
      <c r="O7" s="16">
        <v>-19479</v>
      </c>
      <c r="P7" s="16">
        <v>-28284</v>
      </c>
      <c r="Q7" s="16">
        <v>-27364</v>
      </c>
      <c r="R7" s="16">
        <v>-26515</v>
      </c>
      <c r="S7" s="16">
        <v>-27326</v>
      </c>
      <c r="T7" s="16">
        <v>-26394</v>
      </c>
      <c r="U7" s="16">
        <v>-29590</v>
      </c>
      <c r="V7" s="16">
        <v>-34577</v>
      </c>
      <c r="W7" s="16">
        <v>-33452</v>
      </c>
      <c r="X7" s="16">
        <v>-31577</v>
      </c>
      <c r="Y7" s="16">
        <v>-33064</v>
      </c>
      <c r="Z7" s="16">
        <v>-32090</v>
      </c>
      <c r="AA7" s="16">
        <v>-35304</v>
      </c>
      <c r="AB7" s="16">
        <v>-28070</v>
      </c>
      <c r="AC7" s="16">
        <v>-31790</v>
      </c>
      <c r="AD7" s="16">
        <v>-25297</v>
      </c>
      <c r="AE7" s="16">
        <v>-28363</v>
      </c>
      <c r="AG7" s="51"/>
      <c r="AH7" s="51"/>
      <c r="AI7" s="51"/>
      <c r="AJ7" s="51"/>
      <c r="AK7" s="51"/>
    </row>
    <row r="8" spans="1:37" s="68" customFormat="1" ht="15" thickBot="1" x14ac:dyDescent="0.4">
      <c r="A8" s="66" t="s">
        <v>260</v>
      </c>
      <c r="B8" s="23">
        <v>11826</v>
      </c>
      <c r="C8" s="23">
        <v>13613</v>
      </c>
      <c r="D8" s="23">
        <v>14465</v>
      </c>
      <c r="E8" s="23">
        <v>16855</v>
      </c>
      <c r="F8" s="23">
        <v>17984</v>
      </c>
      <c r="G8" s="23">
        <v>8875</v>
      </c>
      <c r="H8" s="67"/>
      <c r="I8" s="23">
        <v>3888</v>
      </c>
      <c r="J8" s="23">
        <v>4137</v>
      </c>
      <c r="K8" s="23">
        <v>3362</v>
      </c>
      <c r="L8" s="23">
        <v>2226</v>
      </c>
      <c r="M8" s="23">
        <v>4039</v>
      </c>
      <c r="N8" s="23">
        <v>2284</v>
      </c>
      <c r="O8" s="23">
        <v>5424</v>
      </c>
      <c r="P8" s="23">
        <v>2718</v>
      </c>
      <c r="Q8" s="23">
        <v>2182</v>
      </c>
      <c r="R8" s="23">
        <v>5155</v>
      </c>
      <c r="S8" s="23">
        <v>3503</v>
      </c>
      <c r="T8" s="23">
        <v>6015</v>
      </c>
      <c r="U8" s="23">
        <v>5207</v>
      </c>
      <c r="V8" s="23">
        <v>3048</v>
      </c>
      <c r="W8" s="23">
        <v>2506</v>
      </c>
      <c r="X8" s="23">
        <v>7223</v>
      </c>
      <c r="Y8" s="23">
        <v>2784</v>
      </c>
      <c r="Z8" s="23">
        <v>2490</v>
      </c>
      <c r="AA8" s="23">
        <v>-391</v>
      </c>
      <c r="AB8" s="23">
        <v>3992</v>
      </c>
      <c r="AC8" s="23">
        <v>1855</v>
      </c>
      <c r="AD8" s="23">
        <v>2918</v>
      </c>
      <c r="AE8" s="23">
        <v>1647</v>
      </c>
      <c r="AG8" s="51"/>
      <c r="AH8" s="51"/>
      <c r="AI8" s="51"/>
      <c r="AJ8" s="51"/>
      <c r="AK8" s="51"/>
    </row>
    <row r="9" spans="1:37" s="55" customFormat="1" x14ac:dyDescent="0.35">
      <c r="A9" s="21" t="s">
        <v>261</v>
      </c>
      <c r="B9" s="16">
        <v>-676</v>
      </c>
      <c r="C9" s="16">
        <v>-656</v>
      </c>
      <c r="D9" s="16">
        <v>-1068</v>
      </c>
      <c r="E9" s="16">
        <v>-2966</v>
      </c>
      <c r="F9" s="16">
        <v>-3753</v>
      </c>
      <c r="G9" s="16">
        <v>-2174</v>
      </c>
      <c r="H9" s="15"/>
      <c r="I9" s="16">
        <v>-65</v>
      </c>
      <c r="J9" s="16">
        <v>-213</v>
      </c>
      <c r="K9" s="16">
        <v>-222</v>
      </c>
      <c r="L9" s="16">
        <v>-156</v>
      </c>
      <c r="M9" s="16">
        <v>-163</v>
      </c>
      <c r="N9" s="16">
        <v>-219</v>
      </c>
      <c r="O9" s="16">
        <v>-303</v>
      </c>
      <c r="P9" s="16">
        <v>-383</v>
      </c>
      <c r="Q9" s="16">
        <v>-349</v>
      </c>
      <c r="R9" s="16">
        <v>-1093</v>
      </c>
      <c r="S9" s="16">
        <v>-859</v>
      </c>
      <c r="T9" s="16">
        <v>-665</v>
      </c>
      <c r="U9" s="16">
        <v>-1107</v>
      </c>
      <c r="V9" s="16">
        <v>-989</v>
      </c>
      <c r="W9" s="16">
        <v>-900</v>
      </c>
      <c r="X9" s="16">
        <v>-757</v>
      </c>
      <c r="Y9" s="16">
        <v>-1088</v>
      </c>
      <c r="Z9" s="16">
        <v>-1184</v>
      </c>
      <c r="AA9" s="16">
        <v>-1211</v>
      </c>
      <c r="AB9" s="16">
        <v>1309</v>
      </c>
      <c r="AC9" s="16">
        <v>-791</v>
      </c>
      <c r="AD9" s="16">
        <v>-321</v>
      </c>
      <c r="AE9" s="16">
        <v>-588</v>
      </c>
      <c r="AG9" s="51"/>
      <c r="AH9" s="51"/>
      <c r="AI9" s="51"/>
      <c r="AJ9" s="51"/>
      <c r="AK9" s="51"/>
    </row>
    <row r="10" spans="1:37" s="55" customFormat="1" x14ac:dyDescent="0.35">
      <c r="A10" s="21" t="s">
        <v>262</v>
      </c>
      <c r="B10" s="16">
        <v>-3784</v>
      </c>
      <c r="C10" s="16">
        <v>-6228</v>
      </c>
      <c r="D10" s="16">
        <v>-5133</v>
      </c>
      <c r="E10" s="16">
        <v>-3644</v>
      </c>
      <c r="F10" s="16">
        <v>-4361</v>
      </c>
      <c r="G10" s="16">
        <v>-3862</v>
      </c>
      <c r="H10" s="15"/>
      <c r="I10" s="16">
        <v>-1544</v>
      </c>
      <c r="J10" s="16">
        <v>-1424</v>
      </c>
      <c r="K10" s="16">
        <v>-1577</v>
      </c>
      <c r="L10" s="16">
        <v>-1683</v>
      </c>
      <c r="M10" s="16">
        <v>-1505</v>
      </c>
      <c r="N10" s="16">
        <v>-1406</v>
      </c>
      <c r="O10" s="16">
        <v>-1585</v>
      </c>
      <c r="P10" s="16">
        <v>-637</v>
      </c>
      <c r="Q10" s="16">
        <v>-1103</v>
      </c>
      <c r="R10" s="16">
        <v>-265</v>
      </c>
      <c r="S10" s="16">
        <v>-1034</v>
      </c>
      <c r="T10" s="16">
        <v>-1242</v>
      </c>
      <c r="U10" s="16">
        <v>-1000</v>
      </c>
      <c r="V10" s="16">
        <v>-1251</v>
      </c>
      <c r="W10" s="16">
        <v>-974</v>
      </c>
      <c r="X10" s="16">
        <v>-1136</v>
      </c>
      <c r="Y10" s="16">
        <v>-1176</v>
      </c>
      <c r="Z10" s="16">
        <v>-811</v>
      </c>
      <c r="AA10" s="16">
        <v>-1030</v>
      </c>
      <c r="AB10" s="16">
        <v>-845</v>
      </c>
      <c r="AC10" s="16">
        <v>-1556</v>
      </c>
      <c r="AD10" s="16">
        <v>-1252</v>
      </c>
      <c r="AE10" s="16">
        <v>-1233</v>
      </c>
      <c r="AG10" s="51"/>
      <c r="AH10" s="51"/>
      <c r="AI10" s="51"/>
      <c r="AJ10" s="51"/>
      <c r="AK10" s="51"/>
    </row>
    <row r="11" spans="1:37" s="55" customFormat="1" x14ac:dyDescent="0.35">
      <c r="A11" s="21" t="s">
        <v>263</v>
      </c>
      <c r="B11" s="16">
        <v>24</v>
      </c>
      <c r="C11" s="16">
        <v>14</v>
      </c>
      <c r="D11" s="16">
        <v>-44</v>
      </c>
      <c r="E11" s="16">
        <v>0</v>
      </c>
      <c r="F11" s="16">
        <v>-129</v>
      </c>
      <c r="G11" s="16">
        <v>-14</v>
      </c>
      <c r="H11" s="15"/>
      <c r="I11" s="16">
        <v>0</v>
      </c>
      <c r="J11" s="16">
        <v>11</v>
      </c>
      <c r="K11" s="16">
        <v>3</v>
      </c>
      <c r="L11" s="16">
        <v>0</v>
      </c>
      <c r="M11" s="16">
        <v>57</v>
      </c>
      <c r="N11" s="16">
        <v>-41</v>
      </c>
      <c r="O11" s="16">
        <v>-84</v>
      </c>
      <c r="P11" s="16">
        <v>24</v>
      </c>
      <c r="Q11" s="16">
        <v>29</v>
      </c>
      <c r="R11" s="16">
        <v>10</v>
      </c>
      <c r="S11" s="16">
        <v>6</v>
      </c>
      <c r="T11" s="16">
        <v>-45</v>
      </c>
      <c r="U11" s="16">
        <v>-140</v>
      </c>
      <c r="V11" s="16">
        <v>-86</v>
      </c>
      <c r="W11" s="16">
        <v>103</v>
      </c>
      <c r="X11" s="16">
        <v>-6</v>
      </c>
      <c r="Y11" s="16">
        <v>10</v>
      </c>
      <c r="Z11" s="16">
        <v>-16</v>
      </c>
      <c r="AA11" s="16">
        <v>-34</v>
      </c>
      <c r="AB11" s="16">
        <v>26</v>
      </c>
      <c r="AC11" s="16">
        <v>4</v>
      </c>
      <c r="AD11" s="16">
        <v>-156</v>
      </c>
      <c r="AE11" s="16">
        <v>-209</v>
      </c>
      <c r="AG11" s="51"/>
      <c r="AH11" s="51"/>
      <c r="AI11" s="51"/>
      <c r="AJ11" s="51"/>
      <c r="AK11" s="51"/>
    </row>
    <row r="12" spans="1:37" s="65" customFormat="1" ht="15" thickBot="1" x14ac:dyDescent="0.4">
      <c r="A12" s="63" t="s">
        <v>264</v>
      </c>
      <c r="B12" s="16">
        <v>-2446</v>
      </c>
      <c r="C12" s="16">
        <v>2701</v>
      </c>
      <c r="D12" s="16">
        <v>-5143</v>
      </c>
      <c r="E12" s="16">
        <v>-481</v>
      </c>
      <c r="F12" s="16">
        <v>3897</v>
      </c>
      <c r="G12" s="16">
        <v>984</v>
      </c>
      <c r="H12" s="64"/>
      <c r="I12" s="16">
        <v>101</v>
      </c>
      <c r="J12" s="16">
        <v>242</v>
      </c>
      <c r="K12" s="16">
        <v>831</v>
      </c>
      <c r="L12" s="16">
        <v>1527</v>
      </c>
      <c r="M12" s="16">
        <v>186</v>
      </c>
      <c r="N12" s="16">
        <v>2348</v>
      </c>
      <c r="O12" s="16">
        <v>-438</v>
      </c>
      <c r="P12" s="16">
        <v>-7239</v>
      </c>
      <c r="Q12" s="16">
        <v>63</v>
      </c>
      <c r="R12" s="16">
        <v>3</v>
      </c>
      <c r="S12" s="16">
        <v>-1</v>
      </c>
      <c r="T12" s="16">
        <v>-546</v>
      </c>
      <c r="U12" s="16">
        <v>-507</v>
      </c>
      <c r="V12" s="16">
        <v>243</v>
      </c>
      <c r="W12" s="16">
        <v>-3</v>
      </c>
      <c r="X12" s="16">
        <v>4164</v>
      </c>
      <c r="Y12" s="16">
        <v>84</v>
      </c>
      <c r="Z12" s="16">
        <v>-99</v>
      </c>
      <c r="AA12" s="16">
        <v>447</v>
      </c>
      <c r="AB12" s="16">
        <v>552</v>
      </c>
      <c r="AC12" s="16">
        <v>210</v>
      </c>
      <c r="AD12" s="16">
        <v>-80</v>
      </c>
      <c r="AE12" s="16">
        <v>565</v>
      </c>
      <c r="AG12" s="51"/>
      <c r="AH12" s="51"/>
      <c r="AI12" s="51"/>
      <c r="AJ12" s="51"/>
      <c r="AK12" s="51"/>
    </row>
    <row r="13" spans="1:37" s="68" customFormat="1" ht="15" thickBot="1" x14ac:dyDescent="0.4">
      <c r="A13" s="66" t="s">
        <v>265</v>
      </c>
      <c r="B13" s="23">
        <v>4944</v>
      </c>
      <c r="C13" s="23">
        <v>9444</v>
      </c>
      <c r="D13" s="23">
        <v>3077</v>
      </c>
      <c r="E13" s="23">
        <v>9764</v>
      </c>
      <c r="F13" s="23">
        <v>13638</v>
      </c>
      <c r="G13" s="23">
        <v>3809</v>
      </c>
      <c r="H13" s="67"/>
      <c r="I13" s="23">
        <v>2380</v>
      </c>
      <c r="J13" s="23">
        <v>2753</v>
      </c>
      <c r="K13" s="23">
        <v>2397</v>
      </c>
      <c r="L13" s="23">
        <v>1914</v>
      </c>
      <c r="M13" s="23">
        <v>2614</v>
      </c>
      <c r="N13" s="23">
        <v>2966</v>
      </c>
      <c r="O13" s="23">
        <v>3014</v>
      </c>
      <c r="P13" s="23">
        <v>-5517</v>
      </c>
      <c r="Q13" s="23">
        <v>822</v>
      </c>
      <c r="R13" s="23">
        <v>3810</v>
      </c>
      <c r="S13" s="23">
        <v>1615</v>
      </c>
      <c r="T13" s="23">
        <v>3517</v>
      </c>
      <c r="U13" s="23">
        <v>2453</v>
      </c>
      <c r="V13" s="23">
        <v>965</v>
      </c>
      <c r="W13" s="23">
        <v>732</v>
      </c>
      <c r="X13" s="23">
        <v>9488</v>
      </c>
      <c r="Y13" s="23">
        <v>614</v>
      </c>
      <c r="Z13" s="23">
        <v>380</v>
      </c>
      <c r="AA13" s="23">
        <v>-2219</v>
      </c>
      <c r="AB13" s="23">
        <v>5034</v>
      </c>
      <c r="AC13" s="23">
        <v>-278</v>
      </c>
      <c r="AD13" s="23">
        <v>1109</v>
      </c>
      <c r="AE13" s="23">
        <v>182</v>
      </c>
      <c r="AG13" s="51"/>
      <c r="AH13" s="51"/>
      <c r="AI13" s="51"/>
      <c r="AJ13" s="51"/>
      <c r="AK13" s="51"/>
    </row>
    <row r="14" spans="1:37" s="55" customFormat="1" x14ac:dyDescent="0.35">
      <c r="A14" s="21" t="s">
        <v>266</v>
      </c>
      <c r="B14" s="16">
        <v>-33</v>
      </c>
      <c r="C14" s="16">
        <v>-358</v>
      </c>
      <c r="D14" s="16">
        <v>-288</v>
      </c>
      <c r="E14" s="16">
        <v>-137</v>
      </c>
      <c r="F14" s="16">
        <v>-380</v>
      </c>
      <c r="G14" s="16">
        <v>-278</v>
      </c>
      <c r="H14" s="15"/>
      <c r="I14" s="16">
        <v>-78</v>
      </c>
      <c r="J14" s="16">
        <v>-90</v>
      </c>
      <c r="K14" s="16">
        <v>-109</v>
      </c>
      <c r="L14" s="16">
        <v>-81</v>
      </c>
      <c r="M14" s="16">
        <v>-98</v>
      </c>
      <c r="N14" s="16">
        <v>-105</v>
      </c>
      <c r="O14" s="16">
        <v>-34</v>
      </c>
      <c r="P14" s="16">
        <v>-51</v>
      </c>
      <c r="Q14" s="16">
        <v>-12</v>
      </c>
      <c r="R14" s="16">
        <v>-70</v>
      </c>
      <c r="S14" s="16">
        <v>-38</v>
      </c>
      <c r="T14" s="16">
        <v>-17</v>
      </c>
      <c r="U14" s="16">
        <v>-66</v>
      </c>
      <c r="V14" s="16">
        <v>-150</v>
      </c>
      <c r="W14" s="16">
        <v>-65</v>
      </c>
      <c r="X14" s="16">
        <v>-99</v>
      </c>
      <c r="Y14" s="16">
        <v>-96</v>
      </c>
      <c r="Z14" s="16">
        <v>44</v>
      </c>
      <c r="AA14" s="16">
        <v>-92</v>
      </c>
      <c r="AB14" s="16">
        <v>-134</v>
      </c>
      <c r="AC14" s="16">
        <v>-87</v>
      </c>
      <c r="AD14" s="16">
        <v>-114</v>
      </c>
      <c r="AE14" s="16">
        <v>-115</v>
      </c>
      <c r="AG14" s="51"/>
      <c r="AH14" s="51"/>
      <c r="AI14" s="51"/>
      <c r="AJ14" s="51"/>
      <c r="AK14" s="51"/>
    </row>
    <row r="15" spans="1:37" s="55" customFormat="1" x14ac:dyDescent="0.35">
      <c r="A15" s="21" t="s">
        <v>267</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c r="AI15" s="51"/>
      <c r="AJ15" s="51"/>
      <c r="AK15" s="51"/>
    </row>
    <row r="16" spans="1:37" s="55" customFormat="1" x14ac:dyDescent="0.35">
      <c r="A16" s="21" t="s">
        <v>268</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c r="AI16" s="51"/>
      <c r="AJ16" s="51"/>
      <c r="AK16" s="51"/>
    </row>
    <row r="17" spans="1:37" s="65" customFormat="1" ht="15" thickBot="1" x14ac:dyDescent="0.4">
      <c r="A17" s="63" t="s">
        <v>113</v>
      </c>
      <c r="B17" s="16">
        <v>0</v>
      </c>
      <c r="C17" s="16">
        <v>0</v>
      </c>
      <c r="D17" s="16">
        <v>0</v>
      </c>
      <c r="E17" s="16">
        <v>0</v>
      </c>
      <c r="F17" s="16">
        <v>0</v>
      </c>
      <c r="G17" s="16">
        <v>0</v>
      </c>
      <c r="H17" s="64"/>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G17" s="51"/>
      <c r="AH17" s="51"/>
      <c r="AI17" s="51"/>
      <c r="AJ17" s="51"/>
      <c r="AK17" s="51"/>
    </row>
    <row r="18" spans="1:37" s="68" customFormat="1" ht="15" thickBot="1" x14ac:dyDescent="0.4">
      <c r="A18" s="66" t="s">
        <v>269</v>
      </c>
      <c r="B18" s="23">
        <v>4911</v>
      </c>
      <c r="C18" s="23">
        <v>9086</v>
      </c>
      <c r="D18" s="23">
        <v>2789</v>
      </c>
      <c r="E18" s="23">
        <v>9627</v>
      </c>
      <c r="F18" s="23">
        <v>13258</v>
      </c>
      <c r="G18" s="23">
        <v>3531</v>
      </c>
      <c r="H18" s="67"/>
      <c r="I18" s="23">
        <v>2302</v>
      </c>
      <c r="J18" s="23">
        <v>2663</v>
      </c>
      <c r="K18" s="23">
        <v>2288</v>
      </c>
      <c r="L18" s="23">
        <v>1833</v>
      </c>
      <c r="M18" s="23">
        <v>2516</v>
      </c>
      <c r="N18" s="23">
        <v>2861</v>
      </c>
      <c r="O18" s="23">
        <v>2980</v>
      </c>
      <c r="P18" s="23">
        <v>-5568</v>
      </c>
      <c r="Q18" s="23">
        <v>810</v>
      </c>
      <c r="R18" s="23">
        <v>3740</v>
      </c>
      <c r="S18" s="23">
        <v>1577</v>
      </c>
      <c r="T18" s="23">
        <v>3500</v>
      </c>
      <c r="U18" s="23">
        <v>2387</v>
      </c>
      <c r="V18" s="23">
        <v>815</v>
      </c>
      <c r="W18" s="23">
        <v>667</v>
      </c>
      <c r="X18" s="23">
        <v>9389</v>
      </c>
      <c r="Y18" s="23">
        <v>518</v>
      </c>
      <c r="Z18" s="23">
        <v>424</v>
      </c>
      <c r="AA18" s="23">
        <v>-2311</v>
      </c>
      <c r="AB18" s="23">
        <v>4900</v>
      </c>
      <c r="AC18" s="23">
        <v>-365</v>
      </c>
      <c r="AD18" s="23">
        <v>995</v>
      </c>
      <c r="AE18" s="23">
        <v>67</v>
      </c>
      <c r="AG18" s="51"/>
      <c r="AH18" s="51"/>
      <c r="AI18" s="51"/>
      <c r="AJ18" s="51"/>
      <c r="AK18" s="51"/>
    </row>
    <row r="19" spans="1:37" s="68" customFormat="1" ht="15" thickBot="1" x14ac:dyDescent="0.4">
      <c r="A19" s="69" t="s">
        <v>197</v>
      </c>
      <c r="B19" s="50">
        <v>0</v>
      </c>
      <c r="C19" s="50">
        <v>0</v>
      </c>
      <c r="D19" s="50">
        <v>0</v>
      </c>
      <c r="E19" s="50">
        <v>0</v>
      </c>
      <c r="F19" s="50">
        <v>0</v>
      </c>
      <c r="G19" s="50"/>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c r="AD19" s="16">
        <v>0</v>
      </c>
      <c r="AE19" s="16">
        <v>0</v>
      </c>
      <c r="AG19" s="51"/>
      <c r="AH19" s="51"/>
      <c r="AI19" s="51"/>
      <c r="AJ19" s="51"/>
      <c r="AK19" s="51"/>
    </row>
    <row r="20" spans="1:37" s="68" customFormat="1" ht="15" thickBot="1" x14ac:dyDescent="0.4">
      <c r="A20" s="66" t="s">
        <v>270</v>
      </c>
      <c r="B20" s="23">
        <v>0</v>
      </c>
      <c r="C20" s="23">
        <v>0</v>
      </c>
      <c r="D20" s="23">
        <v>0</v>
      </c>
      <c r="E20" s="23">
        <v>0</v>
      </c>
      <c r="F20" s="23" t="s">
        <v>0</v>
      </c>
      <c r="G20" s="23"/>
      <c r="H20" s="67"/>
      <c r="I20" s="23"/>
      <c r="J20" s="23"/>
      <c r="K20" s="23"/>
      <c r="L20" s="23"/>
      <c r="M20" s="23"/>
      <c r="N20" s="23"/>
      <c r="O20" s="23"/>
      <c r="P20" s="23"/>
      <c r="Q20" s="23"/>
      <c r="R20" s="23"/>
      <c r="S20" s="23"/>
      <c r="T20" s="23"/>
      <c r="U20" s="23" t="s">
        <v>0</v>
      </c>
      <c r="V20" s="23" t="s">
        <v>0</v>
      </c>
      <c r="W20" s="23">
        <v>0</v>
      </c>
      <c r="X20" s="23">
        <v>0</v>
      </c>
      <c r="Y20" s="23" t="s">
        <v>0</v>
      </c>
      <c r="Z20" s="23"/>
      <c r="AA20" s="23"/>
      <c r="AB20" s="23"/>
      <c r="AC20" s="23"/>
      <c r="AD20" s="23"/>
      <c r="AE20" s="23"/>
      <c r="AG20" s="51"/>
      <c r="AH20" s="51"/>
      <c r="AI20" s="51"/>
      <c r="AJ20" s="51"/>
      <c r="AK20" s="51"/>
    </row>
    <row r="21" spans="1:37" s="55" customFormat="1" x14ac:dyDescent="0.35">
      <c r="A21" s="21" t="s">
        <v>271</v>
      </c>
      <c r="B21" s="70">
        <v>0</v>
      </c>
      <c r="C21" s="70">
        <v>0</v>
      </c>
      <c r="D21" s="70">
        <v>0</v>
      </c>
      <c r="E21" s="70">
        <v>0</v>
      </c>
      <c r="F21" s="70">
        <v>0</v>
      </c>
      <c r="G21" s="70"/>
      <c r="H21" s="15"/>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c r="AB21" s="16"/>
      <c r="AC21" s="16"/>
      <c r="AD21" s="16"/>
      <c r="AE21" s="16"/>
      <c r="AG21" s="51"/>
      <c r="AH21" s="51"/>
      <c r="AI21" s="51"/>
      <c r="AJ21" s="51"/>
      <c r="AK21" s="51"/>
    </row>
    <row r="22" spans="1:37" s="65" customFormat="1" ht="15" thickBot="1" x14ac:dyDescent="0.4">
      <c r="A22" s="71" t="s">
        <v>272</v>
      </c>
      <c r="B22" s="18">
        <v>0</v>
      </c>
      <c r="C22" s="18">
        <v>0</v>
      </c>
      <c r="D22" s="18">
        <v>0</v>
      </c>
      <c r="E22" s="18">
        <v>0</v>
      </c>
      <c r="F22" s="18" t="s">
        <v>0</v>
      </c>
      <c r="G22" s="18"/>
      <c r="H22" s="64"/>
      <c r="I22" s="18"/>
      <c r="J22" s="18"/>
      <c r="K22" s="18"/>
      <c r="L22" s="18"/>
      <c r="M22" s="18"/>
      <c r="N22" s="18"/>
      <c r="O22" s="18"/>
      <c r="P22" s="18"/>
      <c r="Q22" s="18"/>
      <c r="R22" s="18"/>
      <c r="S22" s="18"/>
      <c r="T22" s="18"/>
      <c r="U22" s="18" t="s">
        <v>0</v>
      </c>
      <c r="V22" s="18" t="s">
        <v>0</v>
      </c>
      <c r="W22" s="18">
        <v>0</v>
      </c>
      <c r="X22" s="18">
        <v>0</v>
      </c>
      <c r="Y22" s="18" t="s">
        <v>0</v>
      </c>
      <c r="Z22" s="18"/>
      <c r="AA22" s="18"/>
      <c r="AB22" s="18"/>
      <c r="AC22" s="18"/>
      <c r="AD22" s="18"/>
      <c r="AE22" s="18"/>
      <c r="AG22" s="51"/>
      <c r="AH22" s="51"/>
      <c r="AI22" s="51"/>
      <c r="AJ22" s="51"/>
      <c r="AK22" s="51"/>
    </row>
    <row r="23" spans="1:37" s="55" customFormat="1" x14ac:dyDescent="0.35">
      <c r="A23" s="21" t="s">
        <v>273</v>
      </c>
      <c r="B23" s="16">
        <v>5639</v>
      </c>
      <c r="C23" s="16">
        <v>6091</v>
      </c>
      <c r="D23" s="16">
        <v>5777</v>
      </c>
      <c r="E23" s="16">
        <v>5846</v>
      </c>
      <c r="F23" s="16">
        <v>5747</v>
      </c>
      <c r="G23" s="16">
        <v>16124</v>
      </c>
      <c r="H23" s="15"/>
      <c r="I23" s="16">
        <v>1725</v>
      </c>
      <c r="J23" s="16">
        <v>1355</v>
      </c>
      <c r="K23" s="16">
        <v>1506</v>
      </c>
      <c r="L23" s="16">
        <v>1505</v>
      </c>
      <c r="M23" s="16">
        <v>1506</v>
      </c>
      <c r="N23" s="16">
        <v>1463</v>
      </c>
      <c r="O23" s="16">
        <v>1367</v>
      </c>
      <c r="P23" s="16">
        <v>1441</v>
      </c>
      <c r="Q23" s="16">
        <v>1471</v>
      </c>
      <c r="R23" s="16">
        <v>1475</v>
      </c>
      <c r="S23" s="16">
        <v>1477</v>
      </c>
      <c r="T23" s="16">
        <v>1423</v>
      </c>
      <c r="U23" s="16">
        <v>1457</v>
      </c>
      <c r="V23" s="16">
        <v>1445</v>
      </c>
      <c r="W23" s="16">
        <v>1426</v>
      </c>
      <c r="X23" s="16">
        <v>1419</v>
      </c>
      <c r="Y23" s="16">
        <v>3673</v>
      </c>
      <c r="Z23" s="16">
        <v>3813</v>
      </c>
      <c r="AA23" s="16">
        <v>4244</v>
      </c>
      <c r="AB23" s="16">
        <v>4394</v>
      </c>
      <c r="AC23" s="16">
        <v>4755</v>
      </c>
      <c r="AD23" s="16">
        <v>4765</v>
      </c>
      <c r="AE23" s="16">
        <v>4783</v>
      </c>
      <c r="AG23" s="51"/>
      <c r="AH23" s="51"/>
      <c r="AI23" s="51"/>
      <c r="AJ23" s="51"/>
      <c r="AK23" s="51"/>
    </row>
    <row r="24" spans="1:37" s="55" customFormat="1" x14ac:dyDescent="0.35">
      <c r="A24" s="21" t="s">
        <v>16</v>
      </c>
      <c r="B24" s="16">
        <v>10583</v>
      </c>
      <c r="C24" s="16">
        <v>15535</v>
      </c>
      <c r="D24" s="16">
        <v>8854</v>
      </c>
      <c r="E24" s="16">
        <v>15610</v>
      </c>
      <c r="F24" s="16">
        <v>19385</v>
      </c>
      <c r="G24" s="16">
        <v>19933</v>
      </c>
      <c r="H24" s="15"/>
      <c r="I24" s="16">
        <v>4105</v>
      </c>
      <c r="J24" s="16">
        <v>4108</v>
      </c>
      <c r="K24" s="16">
        <v>3903</v>
      </c>
      <c r="L24" s="16">
        <v>3419</v>
      </c>
      <c r="M24" s="16">
        <v>4120</v>
      </c>
      <c r="N24" s="16">
        <v>4429</v>
      </c>
      <c r="O24" s="16">
        <v>4381</v>
      </c>
      <c r="P24" s="16">
        <v>-4076</v>
      </c>
      <c r="Q24" s="16">
        <v>2293</v>
      </c>
      <c r="R24" s="16">
        <v>5285</v>
      </c>
      <c r="S24" s="16">
        <v>3092</v>
      </c>
      <c r="T24" s="16">
        <v>4940</v>
      </c>
      <c r="U24" s="16">
        <v>3910</v>
      </c>
      <c r="V24" s="16">
        <v>2410</v>
      </c>
      <c r="W24" s="16">
        <v>2158</v>
      </c>
      <c r="X24" s="16">
        <v>10907</v>
      </c>
      <c r="Y24" s="16">
        <v>4287</v>
      </c>
      <c r="Z24" s="16">
        <v>4193</v>
      </c>
      <c r="AA24" s="16">
        <v>2025</v>
      </c>
      <c r="AB24" s="16">
        <v>9428</v>
      </c>
      <c r="AC24" s="16">
        <v>4477</v>
      </c>
      <c r="AD24" s="16">
        <v>5874</v>
      </c>
      <c r="AE24" s="16">
        <v>4965</v>
      </c>
      <c r="AG24" s="51"/>
      <c r="AH24" s="51"/>
      <c r="AI24" s="51"/>
      <c r="AJ24" s="51"/>
      <c r="AK24" s="51"/>
    </row>
    <row r="25" spans="1:37" s="65" customFormat="1" ht="15" thickBot="1" x14ac:dyDescent="0.4">
      <c r="A25" s="72" t="s">
        <v>274</v>
      </c>
      <c r="B25" s="16">
        <v>12916</v>
      </c>
      <c r="C25" s="16">
        <v>12720</v>
      </c>
      <c r="D25" s="16">
        <v>13976</v>
      </c>
      <c r="E25" s="16">
        <v>16064</v>
      </c>
      <c r="F25" s="16">
        <v>15333</v>
      </c>
      <c r="G25" s="16">
        <v>20386</v>
      </c>
      <c r="H25" s="64"/>
      <c r="I25" s="16">
        <v>4000</v>
      </c>
      <c r="J25" s="16">
        <v>3877</v>
      </c>
      <c r="K25" s="16">
        <v>3160</v>
      </c>
      <c r="L25" s="16">
        <v>1683</v>
      </c>
      <c r="M25" s="16">
        <v>3910</v>
      </c>
      <c r="N25" s="16">
        <v>2672</v>
      </c>
      <c r="O25" s="16">
        <v>4805</v>
      </c>
      <c r="P25" s="16">
        <v>2589</v>
      </c>
      <c r="Q25" s="16">
        <v>2198</v>
      </c>
      <c r="R25" s="16">
        <v>5288</v>
      </c>
      <c r="S25" s="16">
        <v>3095</v>
      </c>
      <c r="T25" s="16">
        <v>5483</v>
      </c>
      <c r="U25" s="16">
        <v>4367</v>
      </c>
      <c r="V25" s="16">
        <v>2152</v>
      </c>
      <c r="W25" s="16">
        <v>2149</v>
      </c>
      <c r="X25" s="16">
        <v>6665</v>
      </c>
      <c r="Y25" s="16">
        <v>4262.9999999999982</v>
      </c>
      <c r="Z25" s="16">
        <v>4195.0000000000018</v>
      </c>
      <c r="AA25" s="16">
        <v>1678</v>
      </c>
      <c r="AB25" s="16">
        <v>10250</v>
      </c>
      <c r="AC25" s="16">
        <v>4545</v>
      </c>
      <c r="AD25" s="16">
        <v>5920</v>
      </c>
      <c r="AE25" s="16">
        <v>4715</v>
      </c>
      <c r="AG25" s="51"/>
      <c r="AH25" s="51"/>
      <c r="AI25" s="51"/>
      <c r="AJ25" s="51"/>
      <c r="AK25" s="51"/>
    </row>
    <row r="26" spans="1:37" x14ac:dyDescent="0.35">
      <c r="W26" s="55"/>
      <c r="X26" s="55"/>
      <c r="Y26" s="55"/>
      <c r="Z26" s="55"/>
      <c r="AA26" s="55"/>
      <c r="AB26" s="55"/>
      <c r="AC26" s="55"/>
      <c r="AD26" s="55"/>
      <c r="AE26" s="55"/>
    </row>
    <row r="27" spans="1:37" x14ac:dyDescent="0.35">
      <c r="A27" s="86" t="s">
        <v>129</v>
      </c>
    </row>
    <row r="28" spans="1:37" s="57" customFormat="1" x14ac:dyDescent="0.35">
      <c r="A28" s="86" t="s">
        <v>130</v>
      </c>
      <c r="AG28" s="51"/>
      <c r="AH28" s="51"/>
      <c r="AI28" s="51"/>
      <c r="AJ28" s="51"/>
      <c r="AK28" s="51"/>
    </row>
    <row r="29" spans="1:37" s="57" customFormat="1" x14ac:dyDescent="0.35">
      <c r="A29" s="86"/>
      <c r="AG29" s="51"/>
      <c r="AH29" s="51"/>
      <c r="AI29" s="51"/>
      <c r="AJ29" s="51"/>
      <c r="AK29" s="51"/>
    </row>
  </sheetData>
  <pageMargins left="0.25" right="0.25" top="0.75" bottom="0.75" header="0.3" footer="0.3"/>
  <pageSetup paperSize="8"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AQ40"/>
  <sheetViews>
    <sheetView tabSelected="1" zoomScale="85" zoomScaleNormal="85" workbookViewId="0">
      <pane xSplit="1" ySplit="3" topLeftCell="I4" activePane="bottomRight" state="frozen"/>
      <selection pane="topRight" activeCell="B1" sqref="B1"/>
      <selection pane="bottomLeft" activeCell="A2" sqref="A2"/>
      <selection pane="bottomRight" activeCell="AG33" sqref="AG33"/>
    </sheetView>
  </sheetViews>
  <sheetFormatPr defaultColWidth="9.1796875" defaultRowHeight="14.5" outlineLevelCol="1" x14ac:dyDescent="0.35"/>
  <cols>
    <col min="1" max="1" width="78.81640625" style="3" customWidth="1"/>
    <col min="2" max="10" width="10.7265625" style="3" customWidth="1"/>
    <col min="11" max="11" width="9.54296875" style="3" customWidth="1"/>
    <col min="12" max="14" width="10.7265625" style="3" hidden="1" customWidth="1" outlineLevel="1"/>
    <col min="15" max="24" width="11.1796875" style="3" hidden="1" customWidth="1" outlineLevel="1"/>
    <col min="25" max="28" width="9.1796875" style="3" hidden="1" customWidth="1" outlineLevel="1"/>
    <col min="29" max="29" width="11" style="3" hidden="1" customWidth="1" outlineLevel="1"/>
    <col min="30" max="30" width="13.54296875" style="3" hidden="1" customWidth="1" outlineLevel="1"/>
    <col min="31" max="31" width="10.453125" style="3" hidden="1" customWidth="1" outlineLevel="1"/>
    <col min="32" max="32" width="11" style="3" customWidth="1" collapsed="1"/>
    <col min="33" max="43" width="11" style="3" customWidth="1"/>
    <col min="44" max="16384" width="9.1796875" style="3"/>
  </cols>
  <sheetData>
    <row r="1" spans="1:43" ht="21" x14ac:dyDescent="0.5">
      <c r="A1" s="9" t="s">
        <v>99</v>
      </c>
    </row>
    <row r="2" spans="1:43" s="4" customFormat="1" x14ac:dyDescent="0.35">
      <c r="G2" s="3"/>
      <c r="H2" s="3"/>
      <c r="I2" s="3"/>
      <c r="J2" s="3"/>
      <c r="AC2" s="3"/>
      <c r="AD2" s="3"/>
      <c r="AE2" s="100"/>
      <c r="AF2" s="100"/>
      <c r="AG2" s="100"/>
      <c r="AH2" s="100"/>
      <c r="AI2" s="100"/>
      <c r="AJ2" s="100"/>
      <c r="AK2" s="100"/>
      <c r="AL2" s="100"/>
      <c r="AM2" s="100"/>
      <c r="AN2" s="100"/>
      <c r="AO2" s="100"/>
      <c r="AP2" s="100"/>
      <c r="AQ2" s="100"/>
    </row>
    <row r="3" spans="1:43" s="5" customFormat="1" ht="13" x14ac:dyDescent="0.3">
      <c r="A3" s="117" t="s">
        <v>100</v>
      </c>
      <c r="B3" s="1">
        <v>2014</v>
      </c>
      <c r="C3" s="1">
        <v>2015</v>
      </c>
      <c r="D3" s="1">
        <v>2016</v>
      </c>
      <c r="E3" s="1">
        <v>2017</v>
      </c>
      <c r="F3" s="1">
        <v>2018</v>
      </c>
      <c r="G3" s="1" t="s">
        <v>65</v>
      </c>
      <c r="H3" s="1" t="s">
        <v>71</v>
      </c>
      <c r="I3" s="1">
        <v>2021</v>
      </c>
      <c r="J3" s="1" t="s">
        <v>291</v>
      </c>
      <c r="L3" s="2" t="s">
        <v>7</v>
      </c>
      <c r="M3" s="2" t="s">
        <v>59</v>
      </c>
      <c r="N3" s="2" t="s">
        <v>9</v>
      </c>
      <c r="O3" s="2" t="s">
        <v>10</v>
      </c>
      <c r="P3" s="2" t="s">
        <v>11</v>
      </c>
      <c r="Q3" s="2" t="s">
        <v>20</v>
      </c>
      <c r="R3" s="2" t="s">
        <v>23</v>
      </c>
      <c r="S3" s="2" t="s">
        <v>25</v>
      </c>
      <c r="T3" s="2" t="s">
        <v>27</v>
      </c>
      <c r="U3" s="2" t="s">
        <v>34</v>
      </c>
      <c r="V3" s="2" t="s">
        <v>37</v>
      </c>
      <c r="W3" s="2" t="s">
        <v>39</v>
      </c>
      <c r="X3" s="2" t="s">
        <v>41</v>
      </c>
      <c r="Y3" s="2" t="s">
        <v>44</v>
      </c>
      <c r="Z3" s="2" t="s">
        <v>45</v>
      </c>
      <c r="AA3" s="2" t="s">
        <v>47</v>
      </c>
      <c r="AB3" s="2" t="s">
        <v>49</v>
      </c>
      <c r="AC3" s="2" t="s">
        <v>76</v>
      </c>
      <c r="AD3" s="2" t="s">
        <v>75</v>
      </c>
      <c r="AE3" s="2" t="s">
        <v>74</v>
      </c>
      <c r="AF3" s="2" t="s">
        <v>63</v>
      </c>
      <c r="AG3" s="2" t="s">
        <v>64</v>
      </c>
      <c r="AH3" s="2" t="s">
        <v>72</v>
      </c>
      <c r="AI3" s="2" t="s">
        <v>73</v>
      </c>
      <c r="AJ3" s="2" t="s">
        <v>70</v>
      </c>
      <c r="AK3" s="2" t="s">
        <v>69</v>
      </c>
      <c r="AL3" s="2" t="s">
        <v>82</v>
      </c>
      <c r="AM3" s="2" t="s">
        <v>83</v>
      </c>
      <c r="AN3" s="2" t="s">
        <v>84</v>
      </c>
      <c r="AO3" s="2" t="s">
        <v>90</v>
      </c>
      <c r="AP3" s="2" t="s">
        <v>92</v>
      </c>
      <c r="AQ3" s="2" t="s">
        <v>292</v>
      </c>
    </row>
    <row r="4" spans="1:43" s="4" customFormat="1" ht="13" x14ac:dyDescent="0.3">
      <c r="A4" s="10" t="s">
        <v>101</v>
      </c>
      <c r="B4" s="11"/>
      <c r="C4" s="11"/>
      <c r="D4" s="11"/>
      <c r="E4" s="11"/>
      <c r="F4" s="11"/>
      <c r="G4" s="11"/>
      <c r="H4" s="11"/>
      <c r="I4" s="11"/>
      <c r="J4" s="11"/>
      <c r="K4" s="12"/>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row>
    <row r="5" spans="1:43" s="4" customFormat="1" ht="13" x14ac:dyDescent="0.3">
      <c r="A5" s="10" t="s">
        <v>102</v>
      </c>
      <c r="B5" s="14">
        <v>3243900</v>
      </c>
      <c r="C5" s="14">
        <v>3273014</v>
      </c>
      <c r="D5" s="14">
        <v>3455335</v>
      </c>
      <c r="E5" s="14">
        <v>3579393</v>
      </c>
      <c r="F5" s="14">
        <v>3672658</v>
      </c>
      <c r="G5" s="14">
        <v>3241862</v>
      </c>
      <c r="H5" s="14">
        <v>2975733</v>
      </c>
      <c r="I5" s="14">
        <v>3459915</v>
      </c>
      <c r="J5" s="14">
        <v>3885520</v>
      </c>
      <c r="K5" s="12"/>
      <c r="L5" s="14">
        <v>786161</v>
      </c>
      <c r="M5" s="14">
        <v>817359</v>
      </c>
      <c r="N5" s="14">
        <v>840765</v>
      </c>
      <c r="O5" s="14">
        <v>800719</v>
      </c>
      <c r="P5" s="14">
        <v>814171</v>
      </c>
      <c r="Q5" s="14">
        <v>826469</v>
      </c>
      <c r="R5" s="14">
        <v>867127</v>
      </c>
      <c r="S5" s="14">
        <v>853937</v>
      </c>
      <c r="T5" s="14">
        <v>907802</v>
      </c>
      <c r="U5" s="14">
        <v>898378</v>
      </c>
      <c r="V5" s="14">
        <v>882982</v>
      </c>
      <c r="W5" s="14">
        <v>836290</v>
      </c>
      <c r="X5" s="14">
        <v>961743</v>
      </c>
      <c r="Y5" s="14">
        <v>885670</v>
      </c>
      <c r="Z5" s="14">
        <v>933505</v>
      </c>
      <c r="AA5" s="14">
        <v>882731</v>
      </c>
      <c r="AB5" s="14">
        <v>970752</v>
      </c>
      <c r="AC5" s="14">
        <v>873303</v>
      </c>
      <c r="AD5" s="14">
        <v>860507</v>
      </c>
      <c r="AE5" s="14">
        <v>773996</v>
      </c>
      <c r="AF5" s="14">
        <v>734056</v>
      </c>
      <c r="AG5" s="14">
        <v>790479</v>
      </c>
      <c r="AH5" s="14">
        <v>690123</v>
      </c>
      <c r="AI5" s="14">
        <v>690966</v>
      </c>
      <c r="AJ5" s="14">
        <v>804165</v>
      </c>
      <c r="AK5" s="14">
        <v>861072</v>
      </c>
      <c r="AL5" s="14">
        <v>834713</v>
      </c>
      <c r="AM5" s="14">
        <v>772065</v>
      </c>
      <c r="AN5" s="14">
        <f>I5-AK5-AL5-AM5</f>
        <v>992065</v>
      </c>
      <c r="AO5" s="14">
        <v>1242564</v>
      </c>
      <c r="AP5" s="14">
        <v>1236289</v>
      </c>
      <c r="AQ5" s="14">
        <f>J5-AO5-AP5</f>
        <v>1406667</v>
      </c>
    </row>
    <row r="6" spans="1:43" s="4" customFormat="1" ht="13" x14ac:dyDescent="0.3">
      <c r="A6" s="11" t="s">
        <v>103</v>
      </c>
      <c r="B6" s="16">
        <v>-2570773</v>
      </c>
      <c r="C6" s="16">
        <v>-2407469</v>
      </c>
      <c r="D6" s="16">
        <v>-2415670</v>
      </c>
      <c r="E6" s="16">
        <v>-2662729</v>
      </c>
      <c r="F6" s="16">
        <v>-2909242</v>
      </c>
      <c r="G6" s="16">
        <v>-2529174</v>
      </c>
      <c r="H6" s="16">
        <v>-2345067</v>
      </c>
      <c r="I6" s="16">
        <v>-2812342</v>
      </c>
      <c r="J6" s="16">
        <v>-3102157</v>
      </c>
      <c r="K6" s="12"/>
      <c r="L6" s="16">
        <v>-651988</v>
      </c>
      <c r="M6" s="16">
        <v>-607324</v>
      </c>
      <c r="N6" s="16">
        <v>-624169</v>
      </c>
      <c r="O6" s="16">
        <v>-575376</v>
      </c>
      <c r="P6" s="16">
        <v>-600600</v>
      </c>
      <c r="Q6" s="16">
        <v>-587980</v>
      </c>
      <c r="R6" s="16">
        <v>-604388</v>
      </c>
      <c r="S6" s="16">
        <v>-596315</v>
      </c>
      <c r="T6" s="16">
        <v>-626987</v>
      </c>
      <c r="U6" s="16">
        <v>-678124</v>
      </c>
      <c r="V6" s="16">
        <v>-663716</v>
      </c>
      <c r="W6" s="16">
        <v>-640340</v>
      </c>
      <c r="X6" s="16">
        <v>-680549</v>
      </c>
      <c r="Y6" s="16">
        <v>-679044</v>
      </c>
      <c r="Z6" s="16">
        <v>-725876</v>
      </c>
      <c r="AA6" s="16">
        <v>-717006</v>
      </c>
      <c r="AB6" s="16">
        <v>-787316</v>
      </c>
      <c r="AC6" s="16">
        <v>-686340</v>
      </c>
      <c r="AD6" s="16">
        <v>-653132</v>
      </c>
      <c r="AE6" s="16">
        <v>-615817</v>
      </c>
      <c r="AF6" s="16">
        <v>-559588</v>
      </c>
      <c r="AG6" s="16">
        <v>-616845</v>
      </c>
      <c r="AH6" s="16">
        <v>-538088</v>
      </c>
      <c r="AI6" s="16">
        <v>-549304</v>
      </c>
      <c r="AJ6" s="16">
        <v>-640830</v>
      </c>
      <c r="AK6" s="16">
        <v>-675115</v>
      </c>
      <c r="AL6" s="16">
        <v>-628671</v>
      </c>
      <c r="AM6" s="16">
        <v>-637736</v>
      </c>
      <c r="AN6" s="16">
        <f t="shared" ref="AN6:AN34" si="0">I6-AK6-AL6-AM6</f>
        <v>-870820</v>
      </c>
      <c r="AO6" s="16">
        <v>-974231</v>
      </c>
      <c r="AP6" s="16">
        <v>-976975</v>
      </c>
      <c r="AQ6" s="16">
        <f t="shared" ref="AQ6:AQ34" si="1">J6-AO6-AP6</f>
        <v>-1150951</v>
      </c>
    </row>
    <row r="7" spans="1:43" s="6" customFormat="1" ht="13.5" thickBot="1" x14ac:dyDescent="0.35">
      <c r="A7" s="17" t="s">
        <v>104</v>
      </c>
      <c r="B7" s="18">
        <v>673127</v>
      </c>
      <c r="C7" s="18">
        <v>865545</v>
      </c>
      <c r="D7" s="18">
        <v>1039665</v>
      </c>
      <c r="E7" s="18">
        <v>916664</v>
      </c>
      <c r="F7" s="18">
        <f t="shared" ref="F7:G7" si="2">+F5+F6</f>
        <v>763416</v>
      </c>
      <c r="G7" s="18">
        <f t="shared" si="2"/>
        <v>712688</v>
      </c>
      <c r="H7" s="18">
        <f>+H5+H6</f>
        <v>630666</v>
      </c>
      <c r="I7" s="18">
        <f>+I5+I6</f>
        <v>647573</v>
      </c>
      <c r="J7" s="18">
        <f>+J5+J6</f>
        <v>783363</v>
      </c>
      <c r="K7" s="12"/>
      <c r="L7" s="18">
        <v>134173</v>
      </c>
      <c r="M7" s="18">
        <v>210035</v>
      </c>
      <c r="N7" s="18">
        <v>216596</v>
      </c>
      <c r="O7" s="18">
        <v>225343</v>
      </c>
      <c r="P7" s="18">
        <v>213571</v>
      </c>
      <c r="Q7" s="18">
        <v>238489</v>
      </c>
      <c r="R7" s="18">
        <v>262739</v>
      </c>
      <c r="S7" s="18">
        <v>257622</v>
      </c>
      <c r="T7" s="18">
        <v>280815</v>
      </c>
      <c r="U7" s="18">
        <v>220254</v>
      </c>
      <c r="V7" s="18">
        <v>219266</v>
      </c>
      <c r="W7" s="18">
        <v>195950</v>
      </c>
      <c r="X7" s="18">
        <v>281194</v>
      </c>
      <c r="Y7" s="18">
        <v>206626</v>
      </c>
      <c r="Z7" s="18">
        <v>207629</v>
      </c>
      <c r="AA7" s="18">
        <v>165725</v>
      </c>
      <c r="AB7" s="18">
        <v>183436</v>
      </c>
      <c r="AC7" s="18">
        <v>186963</v>
      </c>
      <c r="AD7" s="18">
        <v>207375</v>
      </c>
      <c r="AE7" s="18">
        <v>158179</v>
      </c>
      <c r="AF7" s="18">
        <v>174468</v>
      </c>
      <c r="AG7" s="18">
        <v>173634</v>
      </c>
      <c r="AH7" s="18">
        <f>+AH5+AH6</f>
        <v>152035</v>
      </c>
      <c r="AI7" s="18">
        <f>+AI5+AI6</f>
        <v>141662</v>
      </c>
      <c r="AJ7" s="18">
        <f>+AJ5+AJ6</f>
        <v>163335</v>
      </c>
      <c r="AK7" s="18">
        <f>+AK5+AK6</f>
        <v>185957</v>
      </c>
      <c r="AL7" s="18">
        <v>206042</v>
      </c>
      <c r="AM7" s="18">
        <v>134329</v>
      </c>
      <c r="AN7" s="18">
        <f t="shared" si="0"/>
        <v>121245</v>
      </c>
      <c r="AO7" s="18">
        <v>268333</v>
      </c>
      <c r="AP7" s="18">
        <f>+AP5+AP6</f>
        <v>259314</v>
      </c>
      <c r="AQ7" s="18">
        <f t="shared" si="1"/>
        <v>255716</v>
      </c>
    </row>
    <row r="8" spans="1:43" s="4" customFormat="1" ht="13" x14ac:dyDescent="0.3">
      <c r="A8" s="11" t="s">
        <v>105</v>
      </c>
      <c r="B8" s="16">
        <v>95161</v>
      </c>
      <c r="C8" s="16">
        <v>52927</v>
      </c>
      <c r="D8" s="16">
        <v>86610</v>
      </c>
      <c r="E8" s="16">
        <v>116560</v>
      </c>
      <c r="F8" s="16">
        <v>89040</v>
      </c>
      <c r="G8" s="16">
        <v>111171</v>
      </c>
      <c r="H8" s="16">
        <v>76948</v>
      </c>
      <c r="I8" s="16">
        <v>238395</v>
      </c>
      <c r="J8" s="16">
        <v>42342</v>
      </c>
      <c r="K8" s="12"/>
      <c r="L8" s="16">
        <v>62859</v>
      </c>
      <c r="M8" s="16">
        <v>12820</v>
      </c>
      <c r="N8" s="16">
        <v>9462</v>
      </c>
      <c r="O8" s="16">
        <v>9374</v>
      </c>
      <c r="P8" s="16">
        <v>21271</v>
      </c>
      <c r="Q8" s="16">
        <v>12026</v>
      </c>
      <c r="R8" s="16">
        <v>32677</v>
      </c>
      <c r="S8" s="16">
        <v>11721</v>
      </c>
      <c r="T8" s="16">
        <v>30186</v>
      </c>
      <c r="U8" s="16">
        <v>11061</v>
      </c>
      <c r="V8" s="16">
        <v>21388</v>
      </c>
      <c r="W8" s="16">
        <v>29126</v>
      </c>
      <c r="X8" s="16">
        <v>54985</v>
      </c>
      <c r="Y8" s="16">
        <v>11317</v>
      </c>
      <c r="Z8" s="16">
        <v>35828</v>
      </c>
      <c r="AA8" s="16">
        <v>9891</v>
      </c>
      <c r="AB8" s="16">
        <v>32004</v>
      </c>
      <c r="AC8" s="16">
        <v>15399</v>
      </c>
      <c r="AD8" s="16">
        <v>24163</v>
      </c>
      <c r="AE8" s="16">
        <v>31333</v>
      </c>
      <c r="AF8" s="16">
        <v>40276</v>
      </c>
      <c r="AG8" s="16">
        <v>11182</v>
      </c>
      <c r="AH8" s="16">
        <v>7744</v>
      </c>
      <c r="AI8" s="16">
        <v>22248</v>
      </c>
      <c r="AJ8" s="16">
        <v>35774</v>
      </c>
      <c r="AK8" s="16">
        <v>65098</v>
      </c>
      <c r="AL8" s="16">
        <v>11948</v>
      </c>
      <c r="AM8" s="16">
        <v>34358</v>
      </c>
      <c r="AN8" s="16">
        <f t="shared" si="0"/>
        <v>126991</v>
      </c>
      <c r="AO8" s="16">
        <v>12404</v>
      </c>
      <c r="AP8" s="16">
        <v>14762</v>
      </c>
      <c r="AQ8" s="16">
        <f t="shared" si="1"/>
        <v>15176</v>
      </c>
    </row>
    <row r="9" spans="1:43" s="4" customFormat="1" ht="13" x14ac:dyDescent="0.3">
      <c r="A9" s="11" t="s">
        <v>106</v>
      </c>
      <c r="B9" s="16">
        <v>-214516</v>
      </c>
      <c r="C9" s="16">
        <v>-194866</v>
      </c>
      <c r="D9" s="16">
        <v>-231462</v>
      </c>
      <c r="E9" s="16">
        <v>-263481</v>
      </c>
      <c r="F9" s="16">
        <v>-271734</v>
      </c>
      <c r="G9" s="16">
        <v>-237639</v>
      </c>
      <c r="H9" s="16">
        <v>-173146</v>
      </c>
      <c r="I9" s="16">
        <v>-229101</v>
      </c>
      <c r="J9" s="16">
        <v>-211516</v>
      </c>
      <c r="K9" s="12"/>
      <c r="L9" s="16">
        <v>-52098</v>
      </c>
      <c r="M9" s="16">
        <v>-43266</v>
      </c>
      <c r="N9" s="16">
        <v>-57201</v>
      </c>
      <c r="O9" s="16">
        <v>-44185</v>
      </c>
      <c r="P9" s="16">
        <v>-50214</v>
      </c>
      <c r="Q9" s="16">
        <v>-53466</v>
      </c>
      <c r="R9" s="16">
        <v>-59758</v>
      </c>
      <c r="S9" s="16">
        <v>-56574</v>
      </c>
      <c r="T9" s="16">
        <v>-61664</v>
      </c>
      <c r="U9" s="16">
        <v>-61556</v>
      </c>
      <c r="V9" s="16">
        <v>-67852</v>
      </c>
      <c r="W9" s="16">
        <v>-60089</v>
      </c>
      <c r="X9" s="16">
        <v>-73984</v>
      </c>
      <c r="Y9" s="16">
        <v>-67555</v>
      </c>
      <c r="Z9" s="16">
        <v>-66531</v>
      </c>
      <c r="AA9" s="16">
        <v>-70792</v>
      </c>
      <c r="AB9" s="16">
        <v>-66856</v>
      </c>
      <c r="AC9" s="16">
        <v>-64270</v>
      </c>
      <c r="AD9" s="16">
        <v>-65720</v>
      </c>
      <c r="AE9" s="16">
        <v>-56284</v>
      </c>
      <c r="AF9" s="16">
        <v>-51365</v>
      </c>
      <c r="AG9" s="16">
        <v>-47026</v>
      </c>
      <c r="AH9" s="16">
        <v>-29886</v>
      </c>
      <c r="AI9" s="16">
        <v>-40658</v>
      </c>
      <c r="AJ9" s="16">
        <v>-55576</v>
      </c>
      <c r="AK9" s="16">
        <v>-48930</v>
      </c>
      <c r="AL9" s="16">
        <v>-59851</v>
      </c>
      <c r="AM9" s="16">
        <v>-55269</v>
      </c>
      <c r="AN9" s="16">
        <f t="shared" si="0"/>
        <v>-65051</v>
      </c>
      <c r="AO9" s="16">
        <v>-68481</v>
      </c>
      <c r="AP9" s="16">
        <v>-66835</v>
      </c>
      <c r="AQ9" s="16">
        <f t="shared" si="1"/>
        <v>-76200</v>
      </c>
    </row>
    <row r="10" spans="1:43" s="4" customFormat="1" ht="13" x14ac:dyDescent="0.3">
      <c r="A10" s="11" t="s">
        <v>107</v>
      </c>
      <c r="B10" s="16">
        <v>-142405</v>
      </c>
      <c r="C10" s="16">
        <v>-145214</v>
      </c>
      <c r="D10" s="16">
        <v>-157990</v>
      </c>
      <c r="E10" s="16">
        <v>-141402</v>
      </c>
      <c r="F10" s="16">
        <v>-144997</v>
      </c>
      <c r="G10" s="16">
        <v>-197848</v>
      </c>
      <c r="H10" s="16">
        <v>-170624</v>
      </c>
      <c r="I10" s="16">
        <v>-243319</v>
      </c>
      <c r="J10" s="16">
        <v>-219897</v>
      </c>
      <c r="K10" s="12"/>
      <c r="L10" s="16">
        <v>-40344</v>
      </c>
      <c r="M10" s="16">
        <v>-31089</v>
      </c>
      <c r="N10" s="16">
        <v>-27587</v>
      </c>
      <c r="O10" s="16">
        <v>-37548</v>
      </c>
      <c r="P10" s="16">
        <v>-48990</v>
      </c>
      <c r="Q10" s="16">
        <v>-32030</v>
      </c>
      <c r="R10" s="16">
        <v>-36635</v>
      </c>
      <c r="S10" s="16">
        <v>-37582</v>
      </c>
      <c r="T10" s="16">
        <v>-51743</v>
      </c>
      <c r="U10" s="16">
        <v>-34763</v>
      </c>
      <c r="V10" s="16">
        <v>-30435</v>
      </c>
      <c r="W10" s="16">
        <v>-33247</v>
      </c>
      <c r="X10" s="16">
        <v>-42957</v>
      </c>
      <c r="Y10" s="16">
        <v>-37147</v>
      </c>
      <c r="Z10" s="16">
        <v>-42202</v>
      </c>
      <c r="AA10" s="16">
        <v>-34371</v>
      </c>
      <c r="AB10" s="16">
        <v>-31277</v>
      </c>
      <c r="AC10" s="16">
        <v>-44326</v>
      </c>
      <c r="AD10" s="16">
        <v>-57122</v>
      </c>
      <c r="AE10" s="16">
        <v>-47544</v>
      </c>
      <c r="AF10" s="16">
        <v>-48856</v>
      </c>
      <c r="AG10" s="16">
        <v>-56492</v>
      </c>
      <c r="AH10" s="16">
        <v>-45927</v>
      </c>
      <c r="AI10" s="16">
        <v>-44757</v>
      </c>
      <c r="AJ10" s="16">
        <v>-23448</v>
      </c>
      <c r="AK10" s="16">
        <v>-50615</v>
      </c>
      <c r="AL10" s="16">
        <v>-46484</v>
      </c>
      <c r="AM10" s="16">
        <v>-41139</v>
      </c>
      <c r="AN10" s="16">
        <f t="shared" si="0"/>
        <v>-105081</v>
      </c>
      <c r="AO10" s="16">
        <v>-63487</v>
      </c>
      <c r="AP10" s="16">
        <v>-93572</v>
      </c>
      <c r="AQ10" s="16">
        <f t="shared" si="1"/>
        <v>-62838</v>
      </c>
    </row>
    <row r="11" spans="1:43" s="4" customFormat="1" ht="13" x14ac:dyDescent="0.3">
      <c r="A11" s="11" t="s">
        <v>108</v>
      </c>
      <c r="B11" s="16">
        <v>-89552</v>
      </c>
      <c r="C11" s="16">
        <v>-88576</v>
      </c>
      <c r="D11" s="16">
        <v>-76503</v>
      </c>
      <c r="E11" s="16">
        <v>-39533</v>
      </c>
      <c r="F11" s="16">
        <v>-56525</v>
      </c>
      <c r="G11" s="16">
        <v>-134896</v>
      </c>
      <c r="H11" s="16">
        <v>-113876</v>
      </c>
      <c r="I11" s="16">
        <v>-57777</v>
      </c>
      <c r="J11" s="16">
        <v>-63373</v>
      </c>
      <c r="K11" s="12"/>
      <c r="L11" s="16">
        <v>-13396</v>
      </c>
      <c r="M11" s="16">
        <v>-31368</v>
      </c>
      <c r="N11" s="16">
        <v>-17618</v>
      </c>
      <c r="O11" s="16">
        <v>-13401</v>
      </c>
      <c r="P11" s="16">
        <v>-26189</v>
      </c>
      <c r="Q11" s="16">
        <v>-14566</v>
      </c>
      <c r="R11" s="16">
        <v>-5065</v>
      </c>
      <c r="S11" s="16">
        <v>-21392</v>
      </c>
      <c r="T11" s="16">
        <v>-35480</v>
      </c>
      <c r="U11" s="16">
        <v>-8164</v>
      </c>
      <c r="V11" s="16">
        <v>-10622</v>
      </c>
      <c r="W11" s="16">
        <v>-8874</v>
      </c>
      <c r="X11" s="16">
        <v>-11873</v>
      </c>
      <c r="Y11" s="16">
        <v>-11158</v>
      </c>
      <c r="Z11" s="16">
        <v>-10530</v>
      </c>
      <c r="AA11" s="16">
        <v>-10122</v>
      </c>
      <c r="AB11" s="16">
        <v>-24715</v>
      </c>
      <c r="AC11" s="16">
        <v>-9516</v>
      </c>
      <c r="AD11" s="16">
        <v>-47713</v>
      </c>
      <c r="AE11" s="16">
        <v>-64922</v>
      </c>
      <c r="AF11" s="16">
        <v>-27042</v>
      </c>
      <c r="AG11" s="16">
        <v>-18224</v>
      </c>
      <c r="AH11" s="16">
        <v>-27681</v>
      </c>
      <c r="AI11" s="16">
        <v>-18181</v>
      </c>
      <c r="AJ11" s="16">
        <v>-49790</v>
      </c>
      <c r="AK11" s="16">
        <v>-14262</v>
      </c>
      <c r="AL11" s="16">
        <v>-11056</v>
      </c>
      <c r="AM11" s="16">
        <v>-14785</v>
      </c>
      <c r="AN11" s="16">
        <f t="shared" si="0"/>
        <v>-17674</v>
      </c>
      <c r="AO11" s="16">
        <v>-17401</v>
      </c>
      <c r="AP11" s="16">
        <v>-27987</v>
      </c>
      <c r="AQ11" s="16">
        <f t="shared" si="1"/>
        <v>-17985</v>
      </c>
    </row>
    <row r="12" spans="1:43" s="6" customFormat="1" ht="13.5" thickBot="1" x14ac:dyDescent="0.35">
      <c r="A12" s="20" t="s">
        <v>109</v>
      </c>
      <c r="B12" s="18">
        <v>321815</v>
      </c>
      <c r="C12" s="18">
        <v>489816</v>
      </c>
      <c r="D12" s="18">
        <v>660320</v>
      </c>
      <c r="E12" s="18">
        <v>588808</v>
      </c>
      <c r="F12" s="18">
        <v>379200</v>
      </c>
      <c r="G12" s="18">
        <f>SUM(G7:G11)</f>
        <v>253476</v>
      </c>
      <c r="H12" s="18">
        <f t="shared" ref="H12:I12" si="3">SUM(H7:H11)</f>
        <v>249968</v>
      </c>
      <c r="I12" s="18">
        <f t="shared" si="3"/>
        <v>355771</v>
      </c>
      <c r="J12" s="18">
        <f t="shared" ref="J12" si="4">SUM(J7:J11)</f>
        <v>330919</v>
      </c>
      <c r="K12" s="12"/>
      <c r="L12" s="18">
        <v>91194</v>
      </c>
      <c r="M12" s="18">
        <v>117132</v>
      </c>
      <c r="N12" s="18">
        <v>123652</v>
      </c>
      <c r="O12" s="18">
        <v>139583</v>
      </c>
      <c r="P12" s="18">
        <v>109449</v>
      </c>
      <c r="Q12" s="18">
        <v>150453</v>
      </c>
      <c r="R12" s="18">
        <v>193958</v>
      </c>
      <c r="S12" s="18">
        <v>153795</v>
      </c>
      <c r="T12" s="18">
        <v>162114</v>
      </c>
      <c r="U12" s="18">
        <v>126832</v>
      </c>
      <c r="V12" s="18">
        <v>131745</v>
      </c>
      <c r="W12" s="18">
        <v>122866</v>
      </c>
      <c r="X12" s="18">
        <v>207365</v>
      </c>
      <c r="Y12" s="18">
        <v>102083</v>
      </c>
      <c r="Z12" s="18">
        <v>124194</v>
      </c>
      <c r="AA12" s="18">
        <v>60331</v>
      </c>
      <c r="AB12" s="18">
        <v>92592</v>
      </c>
      <c r="AC12" s="18">
        <v>84250</v>
      </c>
      <c r="AD12" s="18">
        <v>60983</v>
      </c>
      <c r="AE12" s="18">
        <v>20762</v>
      </c>
      <c r="AF12" s="18">
        <v>87481</v>
      </c>
      <c r="AG12" s="18">
        <v>63074</v>
      </c>
      <c r="AH12" s="18">
        <f>SUM(AH7:AH11)</f>
        <v>56285</v>
      </c>
      <c r="AI12" s="18">
        <f t="shared" ref="AI12:AJ12" si="5">SUM(AI7:AI11)</f>
        <v>60314</v>
      </c>
      <c r="AJ12" s="18">
        <f t="shared" si="5"/>
        <v>70295</v>
      </c>
      <c r="AK12" s="18">
        <f>SUM(AK7:AK11)</f>
        <v>137248</v>
      </c>
      <c r="AL12" s="18">
        <v>100599</v>
      </c>
      <c r="AM12" s="18">
        <v>57494</v>
      </c>
      <c r="AN12" s="18">
        <f t="shared" si="0"/>
        <v>60430</v>
      </c>
      <c r="AO12" s="18">
        <v>131368</v>
      </c>
      <c r="AP12" s="18">
        <f>SUM(AP7:AP11)</f>
        <v>85682</v>
      </c>
      <c r="AQ12" s="18">
        <f t="shared" si="1"/>
        <v>113869</v>
      </c>
    </row>
    <row r="13" spans="1:43" s="4" customFormat="1" ht="13" x14ac:dyDescent="0.3">
      <c r="A13" s="11" t="s">
        <v>110</v>
      </c>
      <c r="B13" s="16">
        <v>8371</v>
      </c>
      <c r="C13" s="16">
        <v>6406</v>
      </c>
      <c r="D13" s="16">
        <v>23551</v>
      </c>
      <c r="E13" s="16">
        <v>13499</v>
      </c>
      <c r="F13" s="16">
        <v>19159</v>
      </c>
      <c r="G13" s="16">
        <v>5065</v>
      </c>
      <c r="H13" s="16">
        <v>58475</v>
      </c>
      <c r="I13" s="16">
        <v>26714</v>
      </c>
      <c r="J13" s="16">
        <v>66771</v>
      </c>
      <c r="K13" s="12"/>
      <c r="L13" s="16">
        <v>3103</v>
      </c>
      <c r="M13" s="16">
        <v>1033</v>
      </c>
      <c r="N13" s="16">
        <v>1443</v>
      </c>
      <c r="O13" s="16">
        <v>3225</v>
      </c>
      <c r="P13" s="16">
        <v>705</v>
      </c>
      <c r="Q13" s="16">
        <v>1488</v>
      </c>
      <c r="R13" s="16">
        <v>10435</v>
      </c>
      <c r="S13" s="16">
        <v>-2837</v>
      </c>
      <c r="T13" s="16">
        <v>14465</v>
      </c>
      <c r="U13" s="16">
        <v>3506</v>
      </c>
      <c r="V13" s="16">
        <v>-157</v>
      </c>
      <c r="W13" s="16">
        <v>3023</v>
      </c>
      <c r="X13" s="16">
        <v>7127</v>
      </c>
      <c r="Y13" s="16">
        <v>4967</v>
      </c>
      <c r="Z13" s="16">
        <v>16349</v>
      </c>
      <c r="AA13" s="16">
        <v>-7113</v>
      </c>
      <c r="AB13" s="16">
        <v>4956</v>
      </c>
      <c r="AC13" s="16">
        <v>4244</v>
      </c>
      <c r="AD13" s="16">
        <v>-1506</v>
      </c>
      <c r="AE13" s="16">
        <v>9798</v>
      </c>
      <c r="AF13" s="16">
        <v>-7471</v>
      </c>
      <c r="AG13" s="16">
        <v>30775</v>
      </c>
      <c r="AH13" s="16">
        <v>-10845</v>
      </c>
      <c r="AI13" s="16">
        <v>10283</v>
      </c>
      <c r="AJ13" s="16">
        <v>28262</v>
      </c>
      <c r="AK13" s="16">
        <v>28953</v>
      </c>
      <c r="AL13" s="16">
        <v>-21380</v>
      </c>
      <c r="AM13" s="16">
        <v>6694</v>
      </c>
      <c r="AN13" s="16">
        <f t="shared" si="0"/>
        <v>12447</v>
      </c>
      <c r="AO13" s="16">
        <v>15877</v>
      </c>
      <c r="AP13" s="16">
        <v>10719</v>
      </c>
      <c r="AQ13" s="16">
        <f t="shared" si="1"/>
        <v>40175</v>
      </c>
    </row>
    <row r="14" spans="1:43" s="4" customFormat="1" ht="13" x14ac:dyDescent="0.3">
      <c r="A14" s="11" t="s">
        <v>111</v>
      </c>
      <c r="B14" s="16">
        <v>-151364</v>
      </c>
      <c r="C14" s="16">
        <v>-219003</v>
      </c>
      <c r="D14" s="16">
        <v>-59595</v>
      </c>
      <c r="E14" s="16">
        <v>-86787</v>
      </c>
      <c r="F14" s="16">
        <v>-93851</v>
      </c>
      <c r="G14" s="16">
        <v>-88998</v>
      </c>
      <c r="H14" s="16">
        <v>-120149</v>
      </c>
      <c r="I14" s="16">
        <v>-110362</v>
      </c>
      <c r="J14" s="16">
        <v>-141858</v>
      </c>
      <c r="K14" s="12"/>
      <c r="L14" s="16">
        <v>-31498</v>
      </c>
      <c r="M14" s="16">
        <v>-48464</v>
      </c>
      <c r="N14" s="16">
        <v>-16232</v>
      </c>
      <c r="O14" s="16">
        <v>-30584</v>
      </c>
      <c r="P14" s="16">
        <v>-123723</v>
      </c>
      <c r="Q14" s="16">
        <v>-20182</v>
      </c>
      <c r="R14" s="16">
        <v>-2265</v>
      </c>
      <c r="S14" s="16">
        <v>-16764</v>
      </c>
      <c r="T14" s="16">
        <v>-20384</v>
      </c>
      <c r="U14" s="16">
        <v>-34590</v>
      </c>
      <c r="V14" s="16">
        <v>-9499</v>
      </c>
      <c r="W14" s="16">
        <v>-11220</v>
      </c>
      <c r="X14" s="16">
        <v>-31478</v>
      </c>
      <c r="Y14" s="16">
        <v>-11257</v>
      </c>
      <c r="Z14" s="16">
        <v>-13268</v>
      </c>
      <c r="AA14" s="16">
        <v>-13741</v>
      </c>
      <c r="AB14" s="16">
        <v>-55585</v>
      </c>
      <c r="AC14" s="16">
        <v>-14924</v>
      </c>
      <c r="AD14" s="16">
        <v>-17132</v>
      </c>
      <c r="AE14" s="16">
        <v>-20847</v>
      </c>
      <c r="AF14" s="16">
        <v>-36095</v>
      </c>
      <c r="AG14" s="16">
        <v>-26054</v>
      </c>
      <c r="AH14" s="16">
        <v>-34983</v>
      </c>
      <c r="AI14" s="16">
        <v>-18671</v>
      </c>
      <c r="AJ14" s="16">
        <v>-40441</v>
      </c>
      <c r="AK14" s="16">
        <v>-27812</v>
      </c>
      <c r="AL14" s="16">
        <v>-39378</v>
      </c>
      <c r="AM14" s="16">
        <v>-7948</v>
      </c>
      <c r="AN14" s="16">
        <f t="shared" si="0"/>
        <v>-35224</v>
      </c>
      <c r="AO14" s="16">
        <v>-30973</v>
      </c>
      <c r="AP14" s="16">
        <v>-35633</v>
      </c>
      <c r="AQ14" s="16">
        <f t="shared" si="1"/>
        <v>-75252</v>
      </c>
    </row>
    <row r="15" spans="1:43" s="6" customFormat="1" ht="13.5" thickBot="1" x14ac:dyDescent="0.35">
      <c r="A15" s="20" t="s">
        <v>112</v>
      </c>
      <c r="B15" s="18">
        <v>-142993</v>
      </c>
      <c r="C15" s="18">
        <v>-212597</v>
      </c>
      <c r="D15" s="18">
        <v>-36044</v>
      </c>
      <c r="E15" s="18">
        <v>-73288</v>
      </c>
      <c r="F15" s="18">
        <v>-74692</v>
      </c>
      <c r="G15" s="18">
        <f>+G13+G14</f>
        <v>-83933</v>
      </c>
      <c r="H15" s="18">
        <f t="shared" ref="H15:I15" si="6">+H13+H14</f>
        <v>-61674</v>
      </c>
      <c r="I15" s="18">
        <f t="shared" si="6"/>
        <v>-83648</v>
      </c>
      <c r="J15" s="18">
        <f t="shared" ref="J15" si="7">+J13+J14</f>
        <v>-75087</v>
      </c>
      <c r="K15" s="12"/>
      <c r="L15" s="18">
        <v>-28395</v>
      </c>
      <c r="M15" s="18">
        <v>-47431</v>
      </c>
      <c r="N15" s="18">
        <v>-14789</v>
      </c>
      <c r="O15" s="18">
        <v>-27359</v>
      </c>
      <c r="P15" s="18">
        <v>-123018</v>
      </c>
      <c r="Q15" s="18">
        <v>-18694</v>
      </c>
      <c r="R15" s="18">
        <v>8170</v>
      </c>
      <c r="S15" s="18">
        <v>-19601</v>
      </c>
      <c r="T15" s="18">
        <v>-5919</v>
      </c>
      <c r="U15" s="18">
        <v>-31084</v>
      </c>
      <c r="V15" s="18">
        <v>-9656</v>
      </c>
      <c r="W15" s="18">
        <v>-8197</v>
      </c>
      <c r="X15" s="18">
        <v>-24351</v>
      </c>
      <c r="Y15" s="18">
        <v>-6290</v>
      </c>
      <c r="Z15" s="18">
        <v>3081</v>
      </c>
      <c r="AA15" s="18">
        <v>-20854</v>
      </c>
      <c r="AB15" s="18">
        <v>-50629</v>
      </c>
      <c r="AC15" s="18">
        <v>-10680</v>
      </c>
      <c r="AD15" s="18">
        <v>-18638</v>
      </c>
      <c r="AE15" s="18">
        <v>-11049</v>
      </c>
      <c r="AF15" s="18">
        <v>-43566</v>
      </c>
      <c r="AG15" s="18">
        <v>4721</v>
      </c>
      <c r="AH15" s="18">
        <f>+AH13+AH14</f>
        <v>-45828</v>
      </c>
      <c r="AI15" s="18">
        <f t="shared" ref="AI15:AJ15" si="8">+AI13+AI14</f>
        <v>-8388</v>
      </c>
      <c r="AJ15" s="18">
        <f t="shared" si="8"/>
        <v>-12179</v>
      </c>
      <c r="AK15" s="18">
        <f>+AK13+AK14</f>
        <v>1141</v>
      </c>
      <c r="AL15" s="18">
        <v>-60758</v>
      </c>
      <c r="AM15" s="18">
        <v>-1254</v>
      </c>
      <c r="AN15" s="18">
        <f>I15-AK15-AL15-AM15</f>
        <v>-22777</v>
      </c>
      <c r="AO15" s="18">
        <v>-15096</v>
      </c>
      <c r="AP15" s="18">
        <f>+AP13+AP14</f>
        <v>-24914</v>
      </c>
      <c r="AQ15" s="18">
        <f t="shared" si="1"/>
        <v>-35077</v>
      </c>
    </row>
    <row r="16" spans="1:43" s="4" customFormat="1" ht="13" x14ac:dyDescent="0.3">
      <c r="A16" s="11" t="s">
        <v>113</v>
      </c>
      <c r="B16" s="16">
        <v>251</v>
      </c>
      <c r="C16" s="16">
        <v>163</v>
      </c>
      <c r="D16" s="16">
        <v>674</v>
      </c>
      <c r="E16" s="16">
        <v>225</v>
      </c>
      <c r="F16" s="16">
        <v>516</v>
      </c>
      <c r="G16" s="16">
        <v>1106</v>
      </c>
      <c r="H16" s="16">
        <v>-161</v>
      </c>
      <c r="I16" s="16">
        <v>27</v>
      </c>
      <c r="J16" s="16">
        <v>1064.1759999999999</v>
      </c>
      <c r="K16" s="12"/>
      <c r="L16" s="16">
        <v>-21</v>
      </c>
      <c r="M16" s="16">
        <v>104</v>
      </c>
      <c r="N16" s="16">
        <v>78</v>
      </c>
      <c r="O16" s="16">
        <v>-107</v>
      </c>
      <c r="P16" s="16">
        <v>88</v>
      </c>
      <c r="Q16" s="16">
        <v>383</v>
      </c>
      <c r="R16" s="16">
        <v>86</v>
      </c>
      <c r="S16" s="16">
        <v>-41</v>
      </c>
      <c r="T16" s="16">
        <v>246</v>
      </c>
      <c r="U16" s="16">
        <v>-51</v>
      </c>
      <c r="V16" s="16">
        <v>225</v>
      </c>
      <c r="W16" s="16">
        <v>-12</v>
      </c>
      <c r="X16" s="16">
        <v>63</v>
      </c>
      <c r="Y16" s="16">
        <v>-4</v>
      </c>
      <c r="Z16" s="16">
        <v>17</v>
      </c>
      <c r="AA16" s="16">
        <v>178</v>
      </c>
      <c r="AB16" s="16">
        <v>325</v>
      </c>
      <c r="AC16" s="16">
        <v>322</v>
      </c>
      <c r="AD16" s="16">
        <v>441</v>
      </c>
      <c r="AE16" s="16">
        <v>204</v>
      </c>
      <c r="AF16" s="16">
        <v>139</v>
      </c>
      <c r="AG16" s="16">
        <v>321</v>
      </c>
      <c r="AH16" s="16">
        <v>-130</v>
      </c>
      <c r="AI16" s="16">
        <v>-115</v>
      </c>
      <c r="AJ16" s="16">
        <v>-237</v>
      </c>
      <c r="AK16" s="16">
        <v>-115</v>
      </c>
      <c r="AL16" s="16">
        <v>-94</v>
      </c>
      <c r="AM16" s="16">
        <v>232</v>
      </c>
      <c r="AN16" s="16">
        <f t="shared" si="0"/>
        <v>4</v>
      </c>
      <c r="AO16" s="16">
        <v>139</v>
      </c>
      <c r="AP16" s="16">
        <v>311.34190000000001</v>
      </c>
      <c r="AQ16" s="16">
        <f t="shared" si="1"/>
        <v>613.83409999999992</v>
      </c>
    </row>
    <row r="17" spans="1:43" s="6" customFormat="1" ht="13.5" thickBot="1" x14ac:dyDescent="0.35">
      <c r="A17" s="20" t="s">
        <v>114</v>
      </c>
      <c r="B17" s="18">
        <v>179073</v>
      </c>
      <c r="C17" s="18">
        <v>277382</v>
      </c>
      <c r="D17" s="18">
        <v>624950</v>
      </c>
      <c r="E17" s="18">
        <v>515745</v>
      </c>
      <c r="F17" s="18">
        <v>305024</v>
      </c>
      <c r="G17" s="18">
        <f>+G12+G15+G16</f>
        <v>170649</v>
      </c>
      <c r="H17" s="18">
        <f t="shared" ref="H17:I17" si="9">+H12+H15+H16</f>
        <v>188133</v>
      </c>
      <c r="I17" s="18">
        <f t="shared" si="9"/>
        <v>272150</v>
      </c>
      <c r="J17" s="18">
        <f t="shared" ref="J17" si="10">+J12+J15+J16</f>
        <v>256896.17600000001</v>
      </c>
      <c r="K17" s="12"/>
      <c r="L17" s="18">
        <v>62778</v>
      </c>
      <c r="M17" s="18">
        <v>69805</v>
      </c>
      <c r="N17" s="18">
        <v>108941</v>
      </c>
      <c r="O17" s="18">
        <v>112117</v>
      </c>
      <c r="P17" s="18">
        <v>-13481</v>
      </c>
      <c r="Q17" s="18">
        <v>132142</v>
      </c>
      <c r="R17" s="18">
        <v>202214</v>
      </c>
      <c r="S17" s="18">
        <v>134153</v>
      </c>
      <c r="T17" s="18">
        <v>156441</v>
      </c>
      <c r="U17" s="18">
        <v>95697</v>
      </c>
      <c r="V17" s="18">
        <v>122314</v>
      </c>
      <c r="W17" s="18">
        <v>114657</v>
      </c>
      <c r="X17" s="18">
        <v>183077</v>
      </c>
      <c r="Y17" s="18">
        <v>95789</v>
      </c>
      <c r="Z17" s="18">
        <v>127292</v>
      </c>
      <c r="AA17" s="18">
        <v>39655</v>
      </c>
      <c r="AB17" s="18">
        <v>42288</v>
      </c>
      <c r="AC17" s="18">
        <v>73892</v>
      </c>
      <c r="AD17" s="18">
        <v>42786</v>
      </c>
      <c r="AE17" s="18">
        <v>9917</v>
      </c>
      <c r="AF17" s="18">
        <v>44054</v>
      </c>
      <c r="AG17" s="18">
        <v>68116</v>
      </c>
      <c r="AH17" s="18">
        <f>+AH12+AH15+AH16</f>
        <v>10327</v>
      </c>
      <c r="AI17" s="18">
        <f>+AI12+AI15+AI16</f>
        <v>51811</v>
      </c>
      <c r="AJ17" s="18">
        <f>+AJ12+AJ15+AJ16</f>
        <v>57879</v>
      </c>
      <c r="AK17" s="18">
        <f>+AK12+AK15+AK16</f>
        <v>138274</v>
      </c>
      <c r="AL17" s="18">
        <v>39747</v>
      </c>
      <c r="AM17" s="18">
        <v>56472</v>
      </c>
      <c r="AN17" s="18">
        <f t="shared" si="0"/>
        <v>37657</v>
      </c>
      <c r="AO17" s="18">
        <v>116411</v>
      </c>
      <c r="AP17" s="18">
        <f>+AP12+AP15+AP16</f>
        <v>61079.341899999999</v>
      </c>
      <c r="AQ17" s="18">
        <f t="shared" si="1"/>
        <v>79405.834100000007</v>
      </c>
    </row>
    <row r="18" spans="1:43" s="4" customFormat="1" ht="13" x14ac:dyDescent="0.3">
      <c r="A18" s="11" t="s">
        <v>115</v>
      </c>
      <c r="B18" s="16">
        <v>-45291</v>
      </c>
      <c r="C18" s="16">
        <v>68623</v>
      </c>
      <c r="D18" s="16">
        <v>-30814</v>
      </c>
      <c r="E18" s="16">
        <v>-121770</v>
      </c>
      <c r="F18" s="16">
        <v>-192521</v>
      </c>
      <c r="G18" s="16">
        <v>-65390</v>
      </c>
      <c r="H18" s="16">
        <v>-64949</v>
      </c>
      <c r="I18" s="16">
        <v>-42381</v>
      </c>
      <c r="J18" s="16">
        <v>-24248</v>
      </c>
      <c r="K18" s="12"/>
      <c r="L18" s="16">
        <v>-794</v>
      </c>
      <c r="M18" s="16">
        <v>-16582</v>
      </c>
      <c r="N18" s="16">
        <v>-23381</v>
      </c>
      <c r="O18" s="16">
        <v>7215</v>
      </c>
      <c r="P18" s="16">
        <v>101371</v>
      </c>
      <c r="Q18" s="16">
        <v>-29904</v>
      </c>
      <c r="R18" s="16">
        <v>-40135</v>
      </c>
      <c r="S18" s="16">
        <v>21417</v>
      </c>
      <c r="T18" s="16">
        <v>17808</v>
      </c>
      <c r="U18" s="16">
        <v>-17608</v>
      </c>
      <c r="V18" s="16">
        <v>-29249</v>
      </c>
      <c r="W18" s="16">
        <v>-29502</v>
      </c>
      <c r="X18" s="16">
        <v>-45411</v>
      </c>
      <c r="Y18" s="16">
        <v>-21739</v>
      </c>
      <c r="Z18" s="16">
        <v>-28533</v>
      </c>
      <c r="AA18" s="16">
        <v>-12740</v>
      </c>
      <c r="AB18" s="16">
        <v>-129509</v>
      </c>
      <c r="AC18" s="16">
        <v>-10663</v>
      </c>
      <c r="AD18" s="16">
        <v>-22332</v>
      </c>
      <c r="AE18" s="16">
        <v>-14905</v>
      </c>
      <c r="AF18" s="16">
        <v>-17490</v>
      </c>
      <c r="AG18" s="16">
        <v>-27194</v>
      </c>
      <c r="AH18" s="16">
        <v>-17442</v>
      </c>
      <c r="AI18" s="16">
        <v>-14830</v>
      </c>
      <c r="AJ18" s="16">
        <v>-5484</v>
      </c>
      <c r="AK18" s="16">
        <v>-24388</v>
      </c>
      <c r="AL18" s="16">
        <v>-23883</v>
      </c>
      <c r="AM18" s="16">
        <v>-15140</v>
      </c>
      <c r="AN18" s="16">
        <f t="shared" si="0"/>
        <v>21030</v>
      </c>
      <c r="AO18" s="16">
        <v>-12427</v>
      </c>
      <c r="AP18" s="16">
        <v>-17515</v>
      </c>
      <c r="AQ18" s="16">
        <f t="shared" si="1"/>
        <v>5694</v>
      </c>
    </row>
    <row r="19" spans="1:43" s="6" customFormat="1" ht="13.5" thickBot="1" x14ac:dyDescent="0.35">
      <c r="A19" s="20" t="s">
        <v>116</v>
      </c>
      <c r="B19" s="18">
        <v>133782</v>
      </c>
      <c r="C19" s="18">
        <v>346005</v>
      </c>
      <c r="D19" s="18">
        <v>594136</v>
      </c>
      <c r="E19" s="18">
        <v>393975</v>
      </c>
      <c r="F19" s="18">
        <v>112503</v>
      </c>
      <c r="G19" s="18">
        <f>+G17+G18</f>
        <v>105259</v>
      </c>
      <c r="H19" s="18">
        <f t="shared" ref="H19:I19" si="11">+H17+H18</f>
        <v>123184</v>
      </c>
      <c r="I19" s="18">
        <f t="shared" si="11"/>
        <v>229769</v>
      </c>
      <c r="J19" s="18">
        <f t="shared" ref="J19" si="12">+J17+J18</f>
        <v>232648.17600000001</v>
      </c>
      <c r="K19" s="12"/>
      <c r="L19" s="18">
        <v>61984</v>
      </c>
      <c r="M19" s="18">
        <v>53223</v>
      </c>
      <c r="N19" s="18">
        <v>85560</v>
      </c>
      <c r="O19" s="18">
        <v>119332</v>
      </c>
      <c r="P19" s="18">
        <v>87890</v>
      </c>
      <c r="Q19" s="18">
        <v>102238</v>
      </c>
      <c r="R19" s="18">
        <v>162079</v>
      </c>
      <c r="S19" s="18">
        <v>155570</v>
      </c>
      <c r="T19" s="18">
        <v>174249</v>
      </c>
      <c r="U19" s="18">
        <v>78089</v>
      </c>
      <c r="V19" s="18">
        <v>93065</v>
      </c>
      <c r="W19" s="18">
        <v>85155</v>
      </c>
      <c r="X19" s="18">
        <v>137666</v>
      </c>
      <c r="Y19" s="18">
        <v>74050</v>
      </c>
      <c r="Z19" s="18">
        <v>98759</v>
      </c>
      <c r="AA19" s="18">
        <v>26915</v>
      </c>
      <c r="AB19" s="18">
        <v>-87221</v>
      </c>
      <c r="AC19" s="18">
        <v>63229</v>
      </c>
      <c r="AD19" s="18">
        <v>20454</v>
      </c>
      <c r="AE19" s="18">
        <v>-4988</v>
      </c>
      <c r="AF19" s="18">
        <v>26564</v>
      </c>
      <c r="AG19" s="18">
        <v>40922</v>
      </c>
      <c r="AH19" s="18">
        <f>+AH17+AH18</f>
        <v>-7115</v>
      </c>
      <c r="AI19" s="18">
        <f>+AI17+AI18</f>
        <v>36981</v>
      </c>
      <c r="AJ19" s="18">
        <f>+AJ17+AJ18</f>
        <v>52395</v>
      </c>
      <c r="AK19" s="18">
        <f>+AK17+AK18</f>
        <v>113886</v>
      </c>
      <c r="AL19" s="18">
        <v>15864</v>
      </c>
      <c r="AM19" s="18">
        <v>41332</v>
      </c>
      <c r="AN19" s="18">
        <f t="shared" si="0"/>
        <v>58687</v>
      </c>
      <c r="AO19" s="18">
        <v>103984</v>
      </c>
      <c r="AP19" s="18">
        <f>+AP17+AP18</f>
        <v>43564.341899999999</v>
      </c>
      <c r="AQ19" s="18">
        <f t="shared" si="1"/>
        <v>85099.834100000007</v>
      </c>
    </row>
    <row r="20" spans="1:43" s="4" customFormat="1" ht="13" x14ac:dyDescent="0.3">
      <c r="A20" s="10" t="s">
        <v>117</v>
      </c>
      <c r="B20" s="21"/>
      <c r="C20" s="21"/>
      <c r="D20" s="21"/>
      <c r="E20" s="21"/>
      <c r="F20" s="21"/>
      <c r="G20" s="21"/>
      <c r="H20" s="21"/>
      <c r="I20" s="21"/>
      <c r="J20" s="21"/>
      <c r="K20" s="12"/>
      <c r="L20" s="21"/>
      <c r="M20" s="21"/>
      <c r="N20" s="21"/>
      <c r="O20" s="21"/>
      <c r="P20" s="21"/>
      <c r="Q20" s="21"/>
      <c r="R20" s="21"/>
      <c r="S20" s="21"/>
      <c r="T20" s="21"/>
      <c r="U20" s="21"/>
      <c r="V20" s="21"/>
      <c r="W20" s="21"/>
      <c r="X20" s="21"/>
      <c r="Y20" s="21"/>
      <c r="Z20" s="21"/>
      <c r="AA20" s="21"/>
      <c r="AB20" s="21"/>
      <c r="AC20" s="21">
        <v>0</v>
      </c>
      <c r="AD20" s="21">
        <v>0</v>
      </c>
      <c r="AE20" s="21">
        <v>0</v>
      </c>
      <c r="AF20" s="21"/>
      <c r="AG20" s="21"/>
      <c r="AH20" s="21"/>
      <c r="AI20" s="16"/>
      <c r="AJ20" s="16"/>
      <c r="AK20" s="16"/>
      <c r="AL20" s="16"/>
      <c r="AM20" s="16">
        <v>0</v>
      </c>
      <c r="AN20" s="16">
        <f t="shared" si="0"/>
        <v>0</v>
      </c>
      <c r="AO20" s="16"/>
      <c r="AP20" s="16">
        <v>0</v>
      </c>
      <c r="AQ20" s="16">
        <f t="shared" si="1"/>
        <v>0</v>
      </c>
    </row>
    <row r="21" spans="1:43" s="6" customFormat="1" ht="13.5" thickBot="1" x14ac:dyDescent="0.35">
      <c r="A21" s="20" t="s">
        <v>118</v>
      </c>
      <c r="B21" s="18">
        <v>32571</v>
      </c>
      <c r="C21" s="18">
        <v>0</v>
      </c>
      <c r="D21" s="18">
        <v>0</v>
      </c>
      <c r="E21" s="18">
        <v>0</v>
      </c>
      <c r="F21" s="18">
        <v>0</v>
      </c>
      <c r="G21" s="18">
        <v>3822</v>
      </c>
      <c r="H21" s="18">
        <v>4846</v>
      </c>
      <c r="I21" s="18">
        <v>61868</v>
      </c>
      <c r="J21" s="18"/>
      <c r="K21" s="12"/>
      <c r="L21" s="18">
        <v>49725</v>
      </c>
      <c r="M21" s="18">
        <v>0</v>
      </c>
      <c r="N21" s="18">
        <v>0</v>
      </c>
      <c r="O21" s="18">
        <v>0</v>
      </c>
      <c r="P21" s="18">
        <v>0</v>
      </c>
      <c r="Q21" s="18">
        <v>0</v>
      </c>
      <c r="R21" s="18">
        <v>0</v>
      </c>
      <c r="S21" s="18">
        <v>0</v>
      </c>
      <c r="T21" s="18">
        <v>0</v>
      </c>
      <c r="U21" s="18">
        <v>0</v>
      </c>
      <c r="V21" s="16">
        <v>0</v>
      </c>
      <c r="W21" s="16">
        <v>0</v>
      </c>
      <c r="X21" s="16">
        <v>0</v>
      </c>
      <c r="Y21" s="16">
        <v>0</v>
      </c>
      <c r="Z21" s="16">
        <v>0</v>
      </c>
      <c r="AA21" s="16">
        <v>0</v>
      </c>
      <c r="AB21" s="16"/>
      <c r="AC21" s="16">
        <v>-1399</v>
      </c>
      <c r="AD21" s="16">
        <v>-2562</v>
      </c>
      <c r="AE21" s="16">
        <v>5398</v>
      </c>
      <c r="AF21" s="16">
        <v>2385</v>
      </c>
      <c r="AG21" s="16">
        <v>-1501</v>
      </c>
      <c r="AH21" s="16">
        <v>1711</v>
      </c>
      <c r="AI21" s="16">
        <v>5190</v>
      </c>
      <c r="AJ21" s="16">
        <v>-554</v>
      </c>
      <c r="AK21" s="16">
        <v>69813</v>
      </c>
      <c r="AL21" s="16">
        <v>-7273</v>
      </c>
      <c r="AM21" s="16">
        <v>0</v>
      </c>
      <c r="AN21" s="16">
        <f t="shared" si="0"/>
        <v>-672</v>
      </c>
      <c r="AO21" s="16">
        <v>0</v>
      </c>
      <c r="AP21" s="16">
        <v>0</v>
      </c>
      <c r="AQ21" s="16">
        <f t="shared" si="1"/>
        <v>0</v>
      </c>
    </row>
    <row r="22" spans="1:43" s="7" customFormat="1" ht="13.5" thickBot="1" x14ac:dyDescent="0.35">
      <c r="A22" s="22" t="s">
        <v>119</v>
      </c>
      <c r="B22" s="23">
        <v>166353</v>
      </c>
      <c r="C22" s="23">
        <v>346005</v>
      </c>
      <c r="D22" s="23">
        <v>594136</v>
      </c>
      <c r="E22" s="23">
        <v>393975</v>
      </c>
      <c r="F22" s="23">
        <v>112503</v>
      </c>
      <c r="G22" s="23">
        <f>+G19+G21</f>
        <v>109081</v>
      </c>
      <c r="H22" s="23">
        <f t="shared" ref="H22:I22" si="13">+H19+H21</f>
        <v>128030</v>
      </c>
      <c r="I22" s="23">
        <f t="shared" si="13"/>
        <v>291637</v>
      </c>
      <c r="J22" s="23">
        <f t="shared" ref="J22" si="14">+J19+J21</f>
        <v>232648.17600000001</v>
      </c>
      <c r="K22" s="12"/>
      <c r="L22" s="23">
        <v>111709</v>
      </c>
      <c r="M22" s="23">
        <v>53223</v>
      </c>
      <c r="N22" s="23">
        <v>85560</v>
      </c>
      <c r="O22" s="23">
        <v>119332</v>
      </c>
      <c r="P22" s="23">
        <v>87890</v>
      </c>
      <c r="Q22" s="23">
        <v>102238</v>
      </c>
      <c r="R22" s="23">
        <v>162079</v>
      </c>
      <c r="S22" s="23">
        <v>155570</v>
      </c>
      <c r="T22" s="23">
        <v>174249</v>
      </c>
      <c r="U22" s="23">
        <v>78089</v>
      </c>
      <c r="V22" s="23">
        <v>93065</v>
      </c>
      <c r="W22" s="23">
        <v>85155</v>
      </c>
      <c r="X22" s="23">
        <v>137666</v>
      </c>
      <c r="Y22" s="23">
        <v>74050</v>
      </c>
      <c r="Z22" s="23">
        <v>98759</v>
      </c>
      <c r="AA22" s="23">
        <v>26915</v>
      </c>
      <c r="AB22" s="23">
        <v>-87221</v>
      </c>
      <c r="AC22" s="23">
        <v>61830</v>
      </c>
      <c r="AD22" s="18">
        <v>17892</v>
      </c>
      <c r="AE22" s="18">
        <v>410</v>
      </c>
      <c r="AF22" s="18">
        <v>28949</v>
      </c>
      <c r="AG22" s="18">
        <v>39421</v>
      </c>
      <c r="AH22" s="18">
        <f>+AH19+AH21</f>
        <v>-5404</v>
      </c>
      <c r="AI22" s="18">
        <f>+AI19+AI21</f>
        <v>42171</v>
      </c>
      <c r="AJ22" s="18">
        <f>+AJ19+AJ21</f>
        <v>51841</v>
      </c>
      <c r="AK22" s="18">
        <f>+AK19+AK21</f>
        <v>183699</v>
      </c>
      <c r="AL22" s="18">
        <v>8591</v>
      </c>
      <c r="AM22" s="18">
        <v>41332</v>
      </c>
      <c r="AN22" s="18">
        <f t="shared" si="0"/>
        <v>58015</v>
      </c>
      <c r="AO22" s="18">
        <v>103984</v>
      </c>
      <c r="AP22" s="18">
        <f>+AP19+AP21</f>
        <v>43564.341899999999</v>
      </c>
      <c r="AQ22" s="18">
        <f t="shared" si="1"/>
        <v>85099.834100000007</v>
      </c>
    </row>
    <row r="23" spans="1:43" s="4" customFormat="1" ht="13" x14ac:dyDescent="0.3">
      <c r="A23" s="11" t="s">
        <v>120</v>
      </c>
      <c r="B23" s="21"/>
      <c r="C23" s="21"/>
      <c r="D23" s="21"/>
      <c r="E23" s="21">
        <v>0</v>
      </c>
      <c r="F23" s="21">
        <v>0</v>
      </c>
      <c r="G23" s="21"/>
      <c r="H23" s="21"/>
      <c r="I23" s="21"/>
      <c r="J23" s="21"/>
      <c r="K23" s="12"/>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v>0</v>
      </c>
      <c r="AN23" s="21">
        <f t="shared" si="0"/>
        <v>0</v>
      </c>
      <c r="AO23" s="21"/>
      <c r="AP23" s="21">
        <v>0</v>
      </c>
      <c r="AQ23" s="21">
        <f t="shared" si="1"/>
        <v>0</v>
      </c>
    </row>
    <row r="24" spans="1:43" s="4" customFormat="1" ht="13" x14ac:dyDescent="0.3">
      <c r="A24" s="11" t="s">
        <v>121</v>
      </c>
      <c r="B24" s="16">
        <v>167116</v>
      </c>
      <c r="C24" s="16">
        <v>342987</v>
      </c>
      <c r="D24" s="16">
        <v>593513</v>
      </c>
      <c r="E24" s="16">
        <v>393413</v>
      </c>
      <c r="F24" s="16">
        <v>112044</v>
      </c>
      <c r="G24" s="16">
        <v>110359</v>
      </c>
      <c r="H24" s="16">
        <v>129277</v>
      </c>
      <c r="I24" s="16">
        <v>292418</v>
      </c>
      <c r="J24" s="16">
        <v>234455.17600000001</v>
      </c>
      <c r="K24" s="12"/>
      <c r="L24" s="16">
        <v>111004</v>
      </c>
      <c r="M24" s="16">
        <v>52209</v>
      </c>
      <c r="N24" s="16">
        <v>86248</v>
      </c>
      <c r="O24" s="16">
        <v>116801</v>
      </c>
      <c r="P24" s="16">
        <v>87729</v>
      </c>
      <c r="Q24" s="16">
        <v>102068</v>
      </c>
      <c r="R24" s="16">
        <v>161925</v>
      </c>
      <c r="S24" s="16">
        <v>155506</v>
      </c>
      <c r="T24" s="16">
        <v>174014</v>
      </c>
      <c r="U24" s="16">
        <v>78003</v>
      </c>
      <c r="V24" s="16">
        <v>92941</v>
      </c>
      <c r="W24" s="16">
        <v>85003</v>
      </c>
      <c r="X24" s="16">
        <v>137466</v>
      </c>
      <c r="Y24" s="16">
        <v>73897</v>
      </c>
      <c r="Z24" s="16">
        <v>98595</v>
      </c>
      <c r="AA24" s="16">
        <v>26843</v>
      </c>
      <c r="AB24" s="16">
        <v>-87291</v>
      </c>
      <c r="AC24" s="16">
        <v>61775</v>
      </c>
      <c r="AD24" s="16">
        <v>18216</v>
      </c>
      <c r="AE24" s="16">
        <v>933</v>
      </c>
      <c r="AF24" s="16">
        <v>29435</v>
      </c>
      <c r="AG24" s="16">
        <v>39675</v>
      </c>
      <c r="AH24" s="16">
        <v>-4977</v>
      </c>
      <c r="AI24" s="16">
        <v>42579</v>
      </c>
      <c r="AJ24" s="16">
        <v>52000</v>
      </c>
      <c r="AK24" s="16">
        <v>184429</v>
      </c>
      <c r="AL24" s="16">
        <v>7980</v>
      </c>
      <c r="AM24" s="16">
        <v>41626</v>
      </c>
      <c r="AN24" s="16">
        <f t="shared" si="0"/>
        <v>58383</v>
      </c>
      <c r="AO24" s="16">
        <v>104307</v>
      </c>
      <c r="AP24" s="16">
        <v>44859.341899999999</v>
      </c>
      <c r="AQ24" s="16">
        <f t="shared" si="1"/>
        <v>85288.834100000007</v>
      </c>
    </row>
    <row r="25" spans="1:43" s="6" customFormat="1" ht="13.5" thickBot="1" x14ac:dyDescent="0.35">
      <c r="A25" s="25" t="s">
        <v>122</v>
      </c>
      <c r="B25" s="26">
        <v>-763</v>
      </c>
      <c r="C25" s="26">
        <v>3018</v>
      </c>
      <c r="D25" s="26">
        <v>623</v>
      </c>
      <c r="E25" s="26">
        <v>562</v>
      </c>
      <c r="F25" s="26">
        <v>459</v>
      </c>
      <c r="G25" s="26">
        <v>-1278</v>
      </c>
      <c r="H25" s="26">
        <v>-1247</v>
      </c>
      <c r="I25" s="26">
        <v>-781</v>
      </c>
      <c r="J25" s="26">
        <v>-1807</v>
      </c>
      <c r="K25" s="12"/>
      <c r="L25" s="26">
        <v>705</v>
      </c>
      <c r="M25" s="26">
        <v>1014</v>
      </c>
      <c r="N25" s="26">
        <v>-688</v>
      </c>
      <c r="O25" s="26">
        <v>2531</v>
      </c>
      <c r="P25" s="26">
        <v>161</v>
      </c>
      <c r="Q25" s="26">
        <v>170</v>
      </c>
      <c r="R25" s="26">
        <v>154</v>
      </c>
      <c r="S25" s="26">
        <v>64</v>
      </c>
      <c r="T25" s="26">
        <v>235</v>
      </c>
      <c r="U25" s="26">
        <v>86</v>
      </c>
      <c r="V25" s="26">
        <v>124</v>
      </c>
      <c r="W25" s="26">
        <v>152</v>
      </c>
      <c r="X25" s="26">
        <v>200</v>
      </c>
      <c r="Y25" s="26">
        <v>153</v>
      </c>
      <c r="Z25" s="26">
        <v>164</v>
      </c>
      <c r="AA25" s="26">
        <v>72</v>
      </c>
      <c r="AB25" s="26">
        <v>70</v>
      </c>
      <c r="AC25" s="26">
        <v>55</v>
      </c>
      <c r="AD25" s="26">
        <v>-324</v>
      </c>
      <c r="AE25" s="26">
        <v>-523</v>
      </c>
      <c r="AF25" s="26">
        <v>-486</v>
      </c>
      <c r="AG25" s="26">
        <v>0</v>
      </c>
      <c r="AH25" s="26">
        <v>-427</v>
      </c>
      <c r="AI25" s="26">
        <v>-408</v>
      </c>
      <c r="AJ25" s="26">
        <v>-159</v>
      </c>
      <c r="AK25" s="26">
        <v>-730</v>
      </c>
      <c r="AL25" s="26">
        <v>611</v>
      </c>
      <c r="AM25" s="26">
        <v>-294</v>
      </c>
      <c r="AN25" s="26">
        <f t="shared" si="0"/>
        <v>-368</v>
      </c>
      <c r="AO25" s="26">
        <v>-323</v>
      </c>
      <c r="AP25" s="26">
        <v>-1295</v>
      </c>
      <c r="AQ25" s="26">
        <f t="shared" si="1"/>
        <v>-189</v>
      </c>
    </row>
    <row r="26" spans="1:43" s="4" customFormat="1" ht="13" x14ac:dyDescent="0.3">
      <c r="A26" s="10" t="s">
        <v>123</v>
      </c>
      <c r="B26" s="21"/>
      <c r="C26" s="21"/>
      <c r="D26" s="21"/>
      <c r="E26" s="21"/>
      <c r="F26" s="21">
        <v>0</v>
      </c>
      <c r="G26" s="21"/>
      <c r="H26" s="21"/>
      <c r="I26" s="21"/>
      <c r="J26" s="21"/>
      <c r="K26" s="12"/>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v>0</v>
      </c>
      <c r="AN26" s="21">
        <f t="shared" si="0"/>
        <v>0</v>
      </c>
      <c r="AO26" s="21"/>
      <c r="AP26" s="21">
        <v>0</v>
      </c>
      <c r="AQ26" s="21">
        <f t="shared" si="1"/>
        <v>0</v>
      </c>
    </row>
    <row r="27" spans="1:43" s="4" customFormat="1" ht="13" x14ac:dyDescent="0.3">
      <c r="A27" s="11" t="s">
        <v>124</v>
      </c>
      <c r="B27" s="27">
        <v>3.17</v>
      </c>
      <c r="C27" s="27">
        <v>6.51</v>
      </c>
      <c r="D27" s="27">
        <v>11.26</v>
      </c>
      <c r="E27" s="27">
        <v>7.47</v>
      </c>
      <c r="F27" s="27">
        <v>2.1300000000000003</v>
      </c>
      <c r="G27" s="27">
        <v>2.09</v>
      </c>
      <c r="H27" s="27">
        <v>2.4500000000000002</v>
      </c>
      <c r="I27" s="27">
        <v>5.55</v>
      </c>
      <c r="J27" s="27">
        <v>4.45</v>
      </c>
      <c r="K27" s="12"/>
      <c r="L27" s="27">
        <v>2.11</v>
      </c>
      <c r="M27" s="27">
        <v>0.99</v>
      </c>
      <c r="N27" s="27">
        <v>1.64</v>
      </c>
      <c r="O27" s="27">
        <v>2.21</v>
      </c>
      <c r="P27" s="27">
        <v>1.67</v>
      </c>
      <c r="Q27" s="27">
        <v>1.94</v>
      </c>
      <c r="R27" s="27">
        <v>3.07</v>
      </c>
      <c r="S27" s="27">
        <v>2.95</v>
      </c>
      <c r="T27" s="27">
        <v>3.3</v>
      </c>
      <c r="U27" s="27">
        <v>1.48</v>
      </c>
      <c r="V27" s="27">
        <v>1.7600000000000002</v>
      </c>
      <c r="W27" s="27">
        <v>1.62</v>
      </c>
      <c r="X27" s="27">
        <v>2.6099999999999994</v>
      </c>
      <c r="Y27" s="27">
        <v>1.4</v>
      </c>
      <c r="Z27" s="27">
        <v>1.87</v>
      </c>
      <c r="AA27" s="27">
        <v>0.51</v>
      </c>
      <c r="AB27" s="27">
        <v>-1.65</v>
      </c>
      <c r="AC27" s="27">
        <v>1.17</v>
      </c>
      <c r="AD27" s="27">
        <v>0.35</v>
      </c>
      <c r="AE27" s="27">
        <v>2.0000000000000018E-2</v>
      </c>
      <c r="AF27" s="27">
        <v>0.55000000000000004</v>
      </c>
      <c r="AG27" s="27">
        <v>0.75</v>
      </c>
      <c r="AH27" s="27">
        <v>-0.09</v>
      </c>
      <c r="AI27" s="27">
        <v>0.81</v>
      </c>
      <c r="AJ27" s="27">
        <v>0.98</v>
      </c>
      <c r="AK27" s="27">
        <v>3.5</v>
      </c>
      <c r="AL27" s="27">
        <v>0.14999999999999991</v>
      </c>
      <c r="AM27" s="27">
        <v>0.79000000000000048</v>
      </c>
      <c r="AN27" s="27">
        <f t="shared" si="0"/>
        <v>1.1099999999999994</v>
      </c>
      <c r="AO27" s="27">
        <v>1.98</v>
      </c>
      <c r="AP27" s="27">
        <v>0.85000000000000009</v>
      </c>
      <c r="AQ27" s="27">
        <f t="shared" si="1"/>
        <v>1.62</v>
      </c>
    </row>
    <row r="28" spans="1:43" s="6" customFormat="1" ht="13.5" thickBot="1" x14ac:dyDescent="0.35">
      <c r="A28" s="25" t="s">
        <v>125</v>
      </c>
      <c r="B28" s="28">
        <v>3.17</v>
      </c>
      <c r="C28" s="28">
        <v>6.51</v>
      </c>
      <c r="D28" s="28">
        <v>11.26</v>
      </c>
      <c r="E28" s="28">
        <v>7.47</v>
      </c>
      <c r="F28" s="28">
        <v>2.1300000000000003</v>
      </c>
      <c r="G28" s="28">
        <v>2.09</v>
      </c>
      <c r="H28" s="28">
        <v>2.4500000000000002</v>
      </c>
      <c r="I28" s="28">
        <f>I27</f>
        <v>5.55</v>
      </c>
      <c r="J28" s="28">
        <f>J27</f>
        <v>4.45</v>
      </c>
      <c r="K28" s="12"/>
      <c r="L28" s="28">
        <v>2.11</v>
      </c>
      <c r="M28" s="28">
        <v>0.99</v>
      </c>
      <c r="N28" s="28">
        <v>1.64</v>
      </c>
      <c r="O28" s="28">
        <v>2.21</v>
      </c>
      <c r="P28" s="28">
        <v>1.67</v>
      </c>
      <c r="Q28" s="28">
        <v>1.94</v>
      </c>
      <c r="R28" s="28">
        <v>3.07</v>
      </c>
      <c r="S28" s="28">
        <v>2.95</v>
      </c>
      <c r="T28" s="28">
        <v>3.3</v>
      </c>
      <c r="U28" s="28">
        <v>1.48</v>
      </c>
      <c r="V28" s="28">
        <v>1.7600000000000002</v>
      </c>
      <c r="W28" s="28">
        <v>1.62</v>
      </c>
      <c r="X28" s="28">
        <v>2.6099999999999994</v>
      </c>
      <c r="Y28" s="28">
        <v>1.4</v>
      </c>
      <c r="Z28" s="28">
        <v>1.87</v>
      </c>
      <c r="AA28" s="28">
        <v>0.51</v>
      </c>
      <c r="AB28" s="28">
        <v>-1.65</v>
      </c>
      <c r="AC28" s="28">
        <v>1.17</v>
      </c>
      <c r="AD28" s="28">
        <v>0.35</v>
      </c>
      <c r="AE28" s="28">
        <v>2.0000000000000018E-2</v>
      </c>
      <c r="AF28" s="28">
        <v>0.55000000000000004</v>
      </c>
      <c r="AG28" s="28">
        <v>0.75</v>
      </c>
      <c r="AH28" s="27">
        <v>-0.09</v>
      </c>
      <c r="AI28" s="28">
        <v>0.81</v>
      </c>
      <c r="AJ28" s="28">
        <v>0.98</v>
      </c>
      <c r="AK28" s="28">
        <v>3.5</v>
      </c>
      <c r="AL28" s="28">
        <v>0.14999999999999991</v>
      </c>
      <c r="AM28" s="28">
        <v>0.79000000000000048</v>
      </c>
      <c r="AN28" s="28">
        <f t="shared" si="0"/>
        <v>1.1099999999999994</v>
      </c>
      <c r="AO28" s="28">
        <v>1.98</v>
      </c>
      <c r="AP28" s="28">
        <v>0.85000000000000009</v>
      </c>
      <c r="AQ28" s="28">
        <f t="shared" si="1"/>
        <v>1.62</v>
      </c>
    </row>
    <row r="29" spans="1:43" s="4" customFormat="1" ht="13" x14ac:dyDescent="0.3">
      <c r="A29" s="10" t="s">
        <v>126</v>
      </c>
      <c r="B29" s="29"/>
      <c r="C29" s="29"/>
      <c r="D29" s="29"/>
      <c r="E29" s="29">
        <v>0</v>
      </c>
      <c r="F29" s="29">
        <v>0</v>
      </c>
      <c r="G29" s="29"/>
      <c r="H29" s="29"/>
      <c r="I29" s="29"/>
      <c r="J29" s="29"/>
      <c r="K29" s="12"/>
      <c r="L29" s="29"/>
      <c r="M29" s="29">
        <v>0</v>
      </c>
      <c r="N29" s="29"/>
      <c r="O29" s="29"/>
      <c r="P29" s="29"/>
      <c r="Q29" s="29">
        <v>0</v>
      </c>
      <c r="R29" s="29"/>
      <c r="S29" s="29"/>
      <c r="T29" s="29"/>
      <c r="U29" s="29"/>
      <c r="V29" s="29"/>
      <c r="W29" s="29"/>
      <c r="X29" s="29"/>
      <c r="Y29" s="29">
        <v>0</v>
      </c>
      <c r="Z29" s="29"/>
      <c r="AA29" s="29"/>
      <c r="AB29" s="29"/>
      <c r="AC29" s="29"/>
      <c r="AD29" s="29"/>
      <c r="AE29" s="29"/>
      <c r="AF29" s="29"/>
      <c r="AG29" s="29"/>
      <c r="AH29" s="29"/>
      <c r="AI29" s="29"/>
      <c r="AJ29" s="29"/>
      <c r="AK29" s="29"/>
      <c r="AL29" s="29"/>
      <c r="AM29" s="29">
        <v>0</v>
      </c>
      <c r="AN29" s="29">
        <f t="shared" si="0"/>
        <v>0</v>
      </c>
      <c r="AO29" s="29"/>
      <c r="AP29" s="29">
        <v>0</v>
      </c>
      <c r="AQ29" s="29">
        <f t="shared" si="1"/>
        <v>0</v>
      </c>
    </row>
    <row r="30" spans="1:43" s="4" customFormat="1" ht="13" x14ac:dyDescent="0.3">
      <c r="A30" s="11" t="s">
        <v>124</v>
      </c>
      <c r="B30" s="27">
        <v>2.5499999999999998</v>
      </c>
      <c r="C30" s="27">
        <v>6.51</v>
      </c>
      <c r="D30" s="27">
        <v>11.26</v>
      </c>
      <c r="E30" s="27">
        <v>7.47</v>
      </c>
      <c r="F30" s="27">
        <v>2.1300000000000003</v>
      </c>
      <c r="G30" s="27">
        <v>2.09</v>
      </c>
      <c r="H30" s="27">
        <v>2.4500000000000002</v>
      </c>
      <c r="I30" s="27">
        <v>4.37</v>
      </c>
      <c r="J30" s="27">
        <v>4.45</v>
      </c>
      <c r="K30" s="12"/>
      <c r="L30" s="27">
        <v>1.1599999999999999</v>
      </c>
      <c r="M30" s="27">
        <v>0.99</v>
      </c>
      <c r="N30" s="27">
        <v>1.64</v>
      </c>
      <c r="O30" s="27">
        <v>2.21</v>
      </c>
      <c r="P30" s="27">
        <v>1.67</v>
      </c>
      <c r="Q30" s="27">
        <v>1.94</v>
      </c>
      <c r="R30" s="27">
        <v>3.07</v>
      </c>
      <c r="S30" s="27">
        <v>2.95</v>
      </c>
      <c r="T30" s="27">
        <v>3.3</v>
      </c>
      <c r="U30" s="27">
        <v>1.48</v>
      </c>
      <c r="V30" s="27">
        <v>1.7600000000000002</v>
      </c>
      <c r="W30" s="27">
        <v>1.62</v>
      </c>
      <c r="X30" s="27">
        <v>2.6099999999999994</v>
      </c>
      <c r="Y30" s="27">
        <v>1.4</v>
      </c>
      <c r="Z30" s="27">
        <v>1.87</v>
      </c>
      <c r="AA30" s="27">
        <v>0.51</v>
      </c>
      <c r="AB30" s="27">
        <v>-1.65</v>
      </c>
      <c r="AC30" s="27">
        <v>1.2</v>
      </c>
      <c r="AD30" s="27">
        <v>0.39</v>
      </c>
      <c r="AE30" s="27">
        <v>-0.08</v>
      </c>
      <c r="AF30" s="27">
        <v>0.51</v>
      </c>
      <c r="AG30" s="27">
        <v>0.78</v>
      </c>
      <c r="AH30" s="27">
        <v>-0.13</v>
      </c>
      <c r="AI30" s="27">
        <v>0.71</v>
      </c>
      <c r="AJ30" s="27">
        <v>1</v>
      </c>
      <c r="AK30" s="27">
        <v>2.17</v>
      </c>
      <c r="AL30" s="27">
        <v>0.28999999999999998</v>
      </c>
      <c r="AM30" s="27">
        <v>0.79</v>
      </c>
      <c r="AN30" s="27">
        <f t="shared" si="0"/>
        <v>1.1200000000000001</v>
      </c>
      <c r="AO30" s="27">
        <v>1.98</v>
      </c>
      <c r="AP30" s="27">
        <v>0.85000000000000009</v>
      </c>
      <c r="AQ30" s="27">
        <f t="shared" si="1"/>
        <v>1.62</v>
      </c>
    </row>
    <row r="31" spans="1:43" s="6" customFormat="1" ht="13.5" thickBot="1" x14ac:dyDescent="0.35">
      <c r="A31" s="25" t="s">
        <v>125</v>
      </c>
      <c r="B31" s="28">
        <v>2.5499999999999998</v>
      </c>
      <c r="C31" s="28">
        <v>6.51</v>
      </c>
      <c r="D31" s="28">
        <v>11.26</v>
      </c>
      <c r="E31" s="28">
        <v>7.47</v>
      </c>
      <c r="F31" s="28">
        <v>2.1300000000000003</v>
      </c>
      <c r="G31" s="28">
        <v>2.09</v>
      </c>
      <c r="H31" s="28">
        <v>2.4500000000000002</v>
      </c>
      <c r="I31" s="28">
        <f>I30</f>
        <v>4.37</v>
      </c>
      <c r="J31" s="28">
        <f>J30</f>
        <v>4.45</v>
      </c>
      <c r="K31" s="12"/>
      <c r="L31" s="28">
        <v>1.1599999999999999</v>
      </c>
      <c r="M31" s="28">
        <v>0.99</v>
      </c>
      <c r="N31" s="28">
        <v>1.64</v>
      </c>
      <c r="O31" s="28">
        <v>2.21</v>
      </c>
      <c r="P31" s="28">
        <v>1.67</v>
      </c>
      <c r="Q31" s="28">
        <v>1.94</v>
      </c>
      <c r="R31" s="28">
        <v>3.07</v>
      </c>
      <c r="S31" s="28">
        <v>2.95</v>
      </c>
      <c r="T31" s="28">
        <v>3.3</v>
      </c>
      <c r="U31" s="28">
        <v>1.48</v>
      </c>
      <c r="V31" s="28">
        <v>1.7600000000000002</v>
      </c>
      <c r="W31" s="28">
        <v>1.62</v>
      </c>
      <c r="X31" s="28">
        <v>2.6099999999999994</v>
      </c>
      <c r="Y31" s="28">
        <v>1.4</v>
      </c>
      <c r="Z31" s="28">
        <v>1.87</v>
      </c>
      <c r="AA31" s="28">
        <v>0.51</v>
      </c>
      <c r="AB31" s="28">
        <v>-1.65</v>
      </c>
      <c r="AC31" s="28">
        <v>1.2</v>
      </c>
      <c r="AD31" s="28">
        <v>0.39</v>
      </c>
      <c r="AE31" s="28">
        <v>-0.08</v>
      </c>
      <c r="AF31" s="28">
        <v>0.51</v>
      </c>
      <c r="AG31" s="28">
        <v>0.78</v>
      </c>
      <c r="AH31" s="27">
        <v>-0.13</v>
      </c>
      <c r="AI31" s="27">
        <v>0.71</v>
      </c>
      <c r="AJ31" s="28">
        <v>1</v>
      </c>
      <c r="AK31" s="28">
        <v>2.17</v>
      </c>
      <c r="AL31" s="28">
        <v>0.29000000000000004</v>
      </c>
      <c r="AM31" s="28">
        <v>0.79</v>
      </c>
      <c r="AN31" s="28">
        <f t="shared" si="0"/>
        <v>1.1200000000000001</v>
      </c>
      <c r="AO31" s="28">
        <v>1.98</v>
      </c>
      <c r="AP31" s="28">
        <v>0.85000000000000009</v>
      </c>
      <c r="AQ31" s="28">
        <f t="shared" si="1"/>
        <v>1.62</v>
      </c>
    </row>
    <row r="32" spans="1:43" s="4" customFormat="1" ht="13" x14ac:dyDescent="0.3">
      <c r="A32" s="30"/>
      <c r="B32" s="31"/>
      <c r="C32" s="31"/>
      <c r="D32" s="31"/>
      <c r="E32" s="31">
        <v>0</v>
      </c>
      <c r="F32" s="31">
        <v>0</v>
      </c>
      <c r="G32" s="31"/>
      <c r="H32" s="31"/>
      <c r="I32" s="31"/>
      <c r="J32" s="31"/>
      <c r="K32" s="12"/>
      <c r="L32" s="31"/>
      <c r="M32" s="31">
        <v>0</v>
      </c>
      <c r="N32" s="31"/>
      <c r="O32" s="31"/>
      <c r="P32" s="31"/>
      <c r="Q32" s="31">
        <v>0</v>
      </c>
      <c r="R32" s="31"/>
      <c r="S32" s="31"/>
      <c r="T32" s="31"/>
      <c r="U32" s="31"/>
      <c r="V32" s="31"/>
      <c r="W32" s="31"/>
      <c r="X32" s="31"/>
      <c r="Y32" s="31"/>
      <c r="Z32" s="31"/>
      <c r="AA32" s="31"/>
      <c r="AB32" s="31"/>
      <c r="AC32" s="31"/>
      <c r="AD32" s="31"/>
      <c r="AE32" s="31"/>
      <c r="AF32" s="31"/>
      <c r="AG32" s="31"/>
      <c r="AH32" s="31"/>
      <c r="AI32" s="31"/>
      <c r="AJ32" s="31"/>
      <c r="AK32" s="31"/>
      <c r="AL32" s="31"/>
      <c r="AM32" s="31">
        <v>0</v>
      </c>
      <c r="AN32" s="31">
        <f t="shared" si="0"/>
        <v>0</v>
      </c>
      <c r="AO32" s="31"/>
      <c r="AP32" s="31">
        <v>0</v>
      </c>
      <c r="AQ32" s="31">
        <f t="shared" si="1"/>
        <v>0</v>
      </c>
    </row>
    <row r="33" spans="1:43" s="4" customFormat="1" ht="13" x14ac:dyDescent="0.3">
      <c r="A33" s="32" t="s">
        <v>127</v>
      </c>
      <c r="B33" s="16">
        <v>526301.97025999997</v>
      </c>
      <c r="C33" s="16">
        <v>707538</v>
      </c>
      <c r="D33" s="16">
        <v>883793</v>
      </c>
      <c r="E33" s="16">
        <v>833196</v>
      </c>
      <c r="F33" s="16">
        <v>654403</v>
      </c>
      <c r="G33" s="16">
        <v>553470</v>
      </c>
      <c r="H33" s="16">
        <v>583248</v>
      </c>
      <c r="I33" s="16">
        <v>730411</v>
      </c>
      <c r="J33" s="16">
        <v>644171</v>
      </c>
      <c r="K33" s="12"/>
      <c r="L33" s="16">
        <v>145326.78661199997</v>
      </c>
      <c r="M33" s="16">
        <v>173091</v>
      </c>
      <c r="N33" s="16">
        <v>178150</v>
      </c>
      <c r="O33" s="16">
        <v>191342</v>
      </c>
      <c r="P33" s="16">
        <v>164955</v>
      </c>
      <c r="Q33" s="16">
        <v>203581</v>
      </c>
      <c r="R33" s="16">
        <v>250174</v>
      </c>
      <c r="S33" s="16">
        <v>208378</v>
      </c>
      <c r="T33" s="16">
        <v>221660</v>
      </c>
      <c r="U33" s="16">
        <v>186397</v>
      </c>
      <c r="V33" s="16">
        <v>191334</v>
      </c>
      <c r="W33" s="16">
        <v>185489</v>
      </c>
      <c r="X33" s="16">
        <v>269976</v>
      </c>
      <c r="Y33" s="16">
        <v>165417.71677180901</v>
      </c>
      <c r="Z33" s="16">
        <v>188227</v>
      </c>
      <c r="AA33" s="16">
        <v>130965</v>
      </c>
      <c r="AB33" s="16">
        <v>169793.28322819097</v>
      </c>
      <c r="AC33" s="16">
        <v>158476</v>
      </c>
      <c r="AD33" s="16">
        <v>135019</v>
      </c>
      <c r="AE33" s="16">
        <v>95912</v>
      </c>
      <c r="AF33" s="16">
        <v>164064</v>
      </c>
      <c r="AG33" s="16">
        <v>141994</v>
      </c>
      <c r="AH33" s="16">
        <v>135515</v>
      </c>
      <c r="AI33" s="16">
        <v>139681</v>
      </c>
      <c r="AJ33" s="16">
        <v>166058</v>
      </c>
      <c r="AK33" s="16">
        <v>221066</v>
      </c>
      <c r="AL33" s="16">
        <v>186609</v>
      </c>
      <c r="AM33" s="16">
        <v>144983</v>
      </c>
      <c r="AN33" s="16">
        <f t="shared" si="0"/>
        <v>177753</v>
      </c>
      <c r="AO33" s="16">
        <v>229172</v>
      </c>
      <c r="AP33" s="16">
        <v>188764</v>
      </c>
      <c r="AQ33" s="16">
        <f t="shared" si="1"/>
        <v>226235</v>
      </c>
    </row>
    <row r="34" spans="1:43" s="6" customFormat="1" ht="13.5" thickBot="1" x14ac:dyDescent="0.35">
      <c r="A34" s="33" t="s">
        <v>128</v>
      </c>
      <c r="B34" s="26">
        <v>511126</v>
      </c>
      <c r="C34" s="26">
        <v>748456</v>
      </c>
      <c r="D34" s="26">
        <v>876832</v>
      </c>
      <c r="E34" s="26">
        <v>808137</v>
      </c>
      <c r="F34" s="26">
        <v>633493</v>
      </c>
      <c r="G34" s="16">
        <v>639070</v>
      </c>
      <c r="H34" s="16">
        <v>585332</v>
      </c>
      <c r="I34" s="16">
        <v>726614</v>
      </c>
      <c r="J34" s="16">
        <v>661218.58937731292</v>
      </c>
      <c r="K34" s="12"/>
      <c r="L34" s="26">
        <v>95475</v>
      </c>
      <c r="M34" s="26">
        <v>192758</v>
      </c>
      <c r="N34" s="26">
        <v>187847</v>
      </c>
      <c r="O34" s="26">
        <v>199393</v>
      </c>
      <c r="P34" s="26">
        <v>168458</v>
      </c>
      <c r="Q34" s="26">
        <v>206263</v>
      </c>
      <c r="R34" s="26">
        <v>227784</v>
      </c>
      <c r="S34" s="26">
        <v>212820</v>
      </c>
      <c r="T34" s="26">
        <v>229965</v>
      </c>
      <c r="U34" s="26">
        <v>186677</v>
      </c>
      <c r="V34" s="26">
        <v>191901</v>
      </c>
      <c r="W34" s="16">
        <v>178419</v>
      </c>
      <c r="X34" s="16">
        <v>251140</v>
      </c>
      <c r="Y34" s="16">
        <v>167571</v>
      </c>
      <c r="Z34" s="16">
        <v>172145</v>
      </c>
      <c r="AA34" s="16">
        <v>132150.1412424079</v>
      </c>
      <c r="AB34" s="16">
        <v>161626.8587575921</v>
      </c>
      <c r="AC34" s="16">
        <v>157745</v>
      </c>
      <c r="AD34" s="16">
        <v>172582</v>
      </c>
      <c r="AE34" s="16">
        <v>134826</v>
      </c>
      <c r="AF34" s="16">
        <v>173917</v>
      </c>
      <c r="AG34" s="16">
        <v>139963</v>
      </c>
      <c r="AH34" s="16">
        <v>134482</v>
      </c>
      <c r="AI34" s="16">
        <v>142250</v>
      </c>
      <c r="AJ34" s="16">
        <v>168638</v>
      </c>
      <c r="AK34" s="16">
        <v>221893</v>
      </c>
      <c r="AL34" s="16">
        <v>187730</v>
      </c>
      <c r="AM34" s="16">
        <v>144733</v>
      </c>
      <c r="AN34" s="16">
        <f t="shared" si="0"/>
        <v>172258</v>
      </c>
      <c r="AO34" s="16">
        <v>229392</v>
      </c>
      <c r="AP34" s="16">
        <v>201883.74658755987</v>
      </c>
      <c r="AQ34" s="16">
        <f t="shared" si="1"/>
        <v>229942.84278975305</v>
      </c>
    </row>
    <row r="35" spans="1:43" x14ac:dyDescent="0.35">
      <c r="A35" s="34"/>
      <c r="B35" s="34"/>
      <c r="C35" s="34"/>
      <c r="D35" s="34"/>
      <c r="E35" s="34"/>
      <c r="F35" s="34"/>
      <c r="G35" s="34"/>
      <c r="H35" s="34"/>
      <c r="I35" s="34"/>
      <c r="J35" s="34"/>
      <c r="K35" s="35"/>
      <c r="L35" s="53"/>
      <c r="M35" s="53"/>
      <c r="N35" s="53"/>
      <c r="O35" s="53"/>
      <c r="P35" s="53"/>
      <c r="Q35" s="53"/>
      <c r="R35" s="53"/>
      <c r="S35" s="53"/>
      <c r="T35" s="53"/>
      <c r="U35" s="53"/>
      <c r="V35" s="53"/>
      <c r="W35" s="53"/>
      <c r="X35" s="53"/>
      <c r="Z35" s="55"/>
      <c r="AA35" s="55"/>
      <c r="AB35" s="55"/>
      <c r="AC35" s="55"/>
      <c r="AD35" s="55"/>
      <c r="AE35" s="55"/>
      <c r="AF35" s="55"/>
      <c r="AG35" s="55"/>
      <c r="AH35" s="55"/>
      <c r="AI35" s="55"/>
      <c r="AJ35" s="55"/>
      <c r="AK35" s="55"/>
      <c r="AL35" s="55"/>
      <c r="AM35" s="55"/>
      <c r="AN35" s="55"/>
      <c r="AO35" s="55"/>
      <c r="AP35" s="55"/>
      <c r="AQ35" s="55"/>
    </row>
    <row r="36" spans="1:43" x14ac:dyDescent="0.35">
      <c r="A36" s="34"/>
      <c r="B36" s="34"/>
      <c r="C36" s="34"/>
      <c r="D36" s="34"/>
      <c r="E36" s="34"/>
      <c r="F36" s="34"/>
      <c r="G36" s="34"/>
      <c r="H36" s="34"/>
      <c r="I36" s="34"/>
      <c r="J36" s="34"/>
      <c r="K36" s="34"/>
      <c r="L36" s="34"/>
      <c r="M36" s="34"/>
      <c r="N36" s="34"/>
      <c r="O36" s="34"/>
      <c r="P36" s="34"/>
      <c r="Q36" s="34"/>
    </row>
    <row r="37" spans="1:43" s="8" customFormat="1" ht="12" x14ac:dyDescent="0.3">
      <c r="A37" s="86" t="s">
        <v>129</v>
      </c>
      <c r="B37" s="36"/>
      <c r="C37" s="36"/>
      <c r="D37" s="36"/>
      <c r="E37" s="36"/>
      <c r="F37" s="36"/>
      <c r="G37" s="36"/>
      <c r="H37" s="36"/>
      <c r="I37" s="36"/>
      <c r="J37" s="36"/>
      <c r="K37" s="36"/>
      <c r="L37" s="36"/>
      <c r="M37" s="36"/>
      <c r="N37" s="36"/>
      <c r="O37" s="36"/>
      <c r="P37" s="36"/>
      <c r="Q37" s="36"/>
      <c r="V37" s="93"/>
      <c r="Z37" s="93"/>
      <c r="AA37" s="93"/>
      <c r="AB37" s="93"/>
      <c r="AC37" s="93"/>
      <c r="AD37" s="93"/>
      <c r="AE37" s="93"/>
      <c r="AF37" s="93"/>
      <c r="AG37" s="97"/>
      <c r="AH37" s="97"/>
      <c r="AI37" s="97"/>
      <c r="AJ37" s="97"/>
      <c r="AK37" s="97"/>
      <c r="AL37" s="97"/>
      <c r="AM37" s="97"/>
      <c r="AN37" s="97"/>
      <c r="AO37" s="97"/>
      <c r="AP37" s="97"/>
      <c r="AQ37" s="97"/>
    </row>
    <row r="38" spans="1:43" s="8" customFormat="1" ht="12" x14ac:dyDescent="0.3">
      <c r="A38" s="86" t="s">
        <v>130</v>
      </c>
      <c r="B38" s="36"/>
      <c r="C38" s="36"/>
      <c r="D38" s="36"/>
      <c r="E38" s="36"/>
      <c r="F38" s="36"/>
      <c r="G38" s="36"/>
      <c r="H38" s="36"/>
      <c r="I38" s="36"/>
      <c r="J38" s="36"/>
      <c r="K38" s="36"/>
      <c r="L38" s="36"/>
      <c r="M38" s="36"/>
      <c r="N38" s="36"/>
      <c r="O38" s="36"/>
      <c r="P38" s="36"/>
      <c r="Q38" s="36"/>
    </row>
    <row r="39" spans="1:43" x14ac:dyDescent="0.35">
      <c r="A39" s="57" t="s">
        <v>131</v>
      </c>
      <c r="B39" s="34"/>
      <c r="C39" s="34"/>
      <c r="D39" s="34"/>
      <c r="E39" s="34"/>
      <c r="F39" s="34"/>
      <c r="G39" s="34"/>
      <c r="H39" s="34"/>
      <c r="I39" s="34"/>
      <c r="J39" s="34"/>
      <c r="K39" s="34"/>
      <c r="L39" s="34"/>
      <c r="M39" s="34"/>
      <c r="N39" s="34"/>
      <c r="O39" s="34"/>
      <c r="P39" s="34"/>
      <c r="Q39" s="34"/>
    </row>
    <row r="40" spans="1:43" x14ac:dyDescent="0.35">
      <c r="A40" s="36"/>
      <c r="B40" s="34"/>
      <c r="C40" s="34"/>
      <c r="D40" s="34"/>
      <c r="E40" s="34"/>
      <c r="F40" s="34"/>
      <c r="G40" s="34"/>
      <c r="H40" s="34"/>
      <c r="I40" s="34"/>
      <c r="J40" s="34"/>
      <c r="K40" s="34"/>
      <c r="L40" s="34"/>
      <c r="M40" s="34"/>
      <c r="N40" s="34"/>
      <c r="O40" s="34"/>
      <c r="P40" s="34"/>
      <c r="Q40" s="34"/>
    </row>
  </sheetData>
  <pageMargins left="0.25" right="0.25" top="0.75" bottom="0.75" header="0.3" footer="0.3"/>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AT63"/>
  <sheetViews>
    <sheetView zoomScaleNormal="100" workbookViewId="0">
      <pane xSplit="1" ySplit="3" topLeftCell="K32" activePane="bottomRight" state="frozen"/>
      <selection pane="topRight" activeCell="B1" sqref="B1"/>
      <selection pane="bottomLeft" activeCell="A2" sqref="A2"/>
      <selection pane="bottomRight" activeCell="AK3" sqref="AK3"/>
    </sheetView>
  </sheetViews>
  <sheetFormatPr defaultColWidth="9.1796875" defaultRowHeight="14.5" outlineLevelRow="1" outlineLevelCol="1" x14ac:dyDescent="0.35"/>
  <cols>
    <col min="1" max="1" width="67.1796875" style="40" customWidth="1"/>
    <col min="2" max="2" width="10.7265625" style="37" customWidth="1"/>
    <col min="3" max="3" width="11.81640625" style="37" customWidth="1"/>
    <col min="4" max="4" width="10.7265625" style="37" customWidth="1"/>
    <col min="5" max="7" width="11.54296875" style="37" customWidth="1"/>
    <col min="8" max="8" width="12" style="3" customWidth="1"/>
    <col min="9" max="9" width="11.08984375" style="3" customWidth="1"/>
    <col min="10" max="10" width="11.81640625" style="3" customWidth="1"/>
    <col min="11" max="11" width="10.54296875" style="3" customWidth="1"/>
    <col min="12" max="12" width="10.7265625" style="37" hidden="1" customWidth="1" outlineLevel="1"/>
    <col min="13" max="27" width="11.54296875" style="37" hidden="1" customWidth="1" outlineLevel="1"/>
    <col min="28" max="28" width="13.1796875" style="3" hidden="1" customWidth="1" outlineLevel="1"/>
    <col min="29" max="31" width="9.81640625" style="3" hidden="1" customWidth="1" outlineLevel="1"/>
    <col min="32" max="32" width="12.90625" style="3" hidden="1" customWidth="1" outlineLevel="1"/>
    <col min="33" max="33" width="11.90625" style="3" hidden="1" customWidth="1" outlineLevel="1"/>
    <col min="34" max="34" width="12.1796875" style="3" customWidth="1" collapsed="1"/>
    <col min="35" max="36" width="12" style="3" customWidth="1"/>
    <col min="37" max="37" width="12.26953125" style="3" customWidth="1"/>
    <col min="38" max="38" width="12.1796875" style="3" customWidth="1"/>
    <col min="39" max="39" width="11.08984375" style="3" customWidth="1"/>
    <col min="40" max="40" width="10.81640625" style="3" customWidth="1"/>
    <col min="41" max="46" width="11.81640625" style="3" customWidth="1"/>
    <col min="47" max="16384" width="9.1796875" style="3"/>
  </cols>
  <sheetData>
    <row r="1" spans="1:46" ht="21" x14ac:dyDescent="0.5">
      <c r="A1" s="9" t="s">
        <v>132</v>
      </c>
      <c r="AB1" s="37"/>
      <c r="AC1" s="37"/>
    </row>
    <row r="2" spans="1:46" s="4" customFormat="1" ht="13" x14ac:dyDescent="0.3">
      <c r="A2" s="38"/>
      <c r="B2" s="39"/>
      <c r="C2" s="39"/>
      <c r="D2" s="39"/>
      <c r="E2" s="39"/>
      <c r="F2" s="39"/>
      <c r="G2" s="39"/>
      <c r="L2" s="39"/>
      <c r="M2" s="39"/>
      <c r="N2" s="39"/>
      <c r="O2" s="39"/>
      <c r="P2" s="39"/>
      <c r="Q2" s="39"/>
      <c r="R2" s="39"/>
      <c r="S2" s="39"/>
      <c r="T2" s="39"/>
      <c r="U2" s="39"/>
      <c r="V2" s="39"/>
      <c r="W2" s="39"/>
      <c r="X2" s="39"/>
      <c r="Y2" s="39"/>
      <c r="Z2" s="39"/>
      <c r="AA2" s="39"/>
    </row>
    <row r="3" spans="1:46" s="12" customFormat="1" ht="13" x14ac:dyDescent="0.3">
      <c r="A3" s="118" t="s">
        <v>100</v>
      </c>
      <c r="B3" s="41" t="s">
        <v>3</v>
      </c>
      <c r="C3" s="101">
        <v>42369</v>
      </c>
      <c r="D3" s="41" t="s">
        <v>28</v>
      </c>
      <c r="E3" s="41" t="s">
        <v>42</v>
      </c>
      <c r="F3" s="41" t="s">
        <v>50</v>
      </c>
      <c r="G3" s="90" t="s">
        <v>86</v>
      </c>
      <c r="H3" s="96" t="s">
        <v>56</v>
      </c>
      <c r="I3" s="96" t="s">
        <v>85</v>
      </c>
      <c r="J3" s="96" t="s">
        <v>91</v>
      </c>
      <c r="L3" s="41" t="s">
        <v>18</v>
      </c>
      <c r="M3" s="41" t="s">
        <v>12</v>
      </c>
      <c r="N3" s="41" t="s">
        <v>13</v>
      </c>
      <c r="O3" s="41" t="s">
        <v>3</v>
      </c>
      <c r="P3" s="41" t="s">
        <v>17</v>
      </c>
      <c r="Q3" s="41" t="s">
        <v>14</v>
      </c>
      <c r="R3" s="41" t="s">
        <v>15</v>
      </c>
      <c r="S3" s="41" t="s">
        <v>2</v>
      </c>
      <c r="T3" s="41" t="s">
        <v>21</v>
      </c>
      <c r="U3" s="41" t="s">
        <v>24</v>
      </c>
      <c r="V3" s="41" t="s">
        <v>26</v>
      </c>
      <c r="W3" s="41" t="s">
        <v>28</v>
      </c>
      <c r="X3" s="41" t="s">
        <v>35</v>
      </c>
      <c r="Y3" s="41" t="s">
        <v>38</v>
      </c>
      <c r="Z3" s="41" t="s">
        <v>40</v>
      </c>
      <c r="AA3" s="41" t="s">
        <v>42</v>
      </c>
      <c r="AB3" s="90" t="s">
        <v>43</v>
      </c>
      <c r="AC3" s="90" t="s">
        <v>46</v>
      </c>
      <c r="AD3" s="90" t="s">
        <v>48</v>
      </c>
      <c r="AE3" s="90" t="s">
        <v>50</v>
      </c>
      <c r="AF3" s="90" t="s">
        <v>77</v>
      </c>
      <c r="AG3" s="96" t="s">
        <v>78</v>
      </c>
      <c r="AH3" s="125" t="s">
        <v>297</v>
      </c>
      <c r="AI3" s="125" t="s">
        <v>294</v>
      </c>
      <c r="AJ3" s="125" t="s">
        <v>87</v>
      </c>
      <c r="AK3" s="125" t="s">
        <v>88</v>
      </c>
      <c r="AL3" s="125" t="s">
        <v>89</v>
      </c>
      <c r="AM3" s="125" t="s">
        <v>295</v>
      </c>
      <c r="AN3" s="125" t="s">
        <v>296</v>
      </c>
      <c r="AO3" s="125">
        <v>44377</v>
      </c>
      <c r="AP3" s="125">
        <v>44469</v>
      </c>
      <c r="AQ3" s="125" t="s">
        <v>91</v>
      </c>
      <c r="AR3" s="125">
        <v>44651</v>
      </c>
      <c r="AS3" s="125">
        <v>44742</v>
      </c>
      <c r="AT3" s="125">
        <v>44834</v>
      </c>
    </row>
    <row r="4" spans="1:46" s="13" customFormat="1" ht="13" x14ac:dyDescent="0.3">
      <c r="A4" s="43" t="s">
        <v>133</v>
      </c>
      <c r="B4" s="44"/>
      <c r="C4" s="44"/>
      <c r="D4" s="44"/>
      <c r="E4" s="44"/>
      <c r="F4" s="44"/>
      <c r="G4" s="44"/>
      <c r="H4" s="44"/>
      <c r="I4" s="44"/>
      <c r="J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row>
    <row r="5" spans="1:46" s="13" customFormat="1" ht="13" x14ac:dyDescent="0.3">
      <c r="A5" s="45" t="s">
        <v>134</v>
      </c>
      <c r="B5" s="16">
        <v>2036738</v>
      </c>
      <c r="C5" s="16">
        <v>2305005</v>
      </c>
      <c r="D5" s="16">
        <v>2623660</v>
      </c>
      <c r="E5" s="16">
        <v>2712252</v>
      </c>
      <c r="F5" s="16">
        <v>2857199</v>
      </c>
      <c r="G5" s="16">
        <v>2857199</v>
      </c>
      <c r="H5" s="16">
        <v>2891207</v>
      </c>
      <c r="I5" s="16">
        <v>3366296</v>
      </c>
      <c r="J5" s="16">
        <v>3863321</v>
      </c>
      <c r="K5" s="15"/>
      <c r="L5" s="16">
        <v>1809129</v>
      </c>
      <c r="M5" s="16">
        <v>1823687</v>
      </c>
      <c r="N5" s="16">
        <v>1867709</v>
      </c>
      <c r="O5" s="16">
        <v>2036738</v>
      </c>
      <c r="P5" s="16">
        <v>2026452</v>
      </c>
      <c r="Q5" s="16">
        <v>2082750</v>
      </c>
      <c r="R5" s="16">
        <v>2160008</v>
      </c>
      <c r="S5" s="16">
        <v>2305005</v>
      </c>
      <c r="T5" s="16">
        <v>2364982</v>
      </c>
      <c r="U5" s="16">
        <v>2479935</v>
      </c>
      <c r="V5" s="16">
        <v>2501586</v>
      </c>
      <c r="W5" s="16">
        <v>2623660</v>
      </c>
      <c r="X5" s="16">
        <v>2588444</v>
      </c>
      <c r="Y5" s="16">
        <v>2611613</v>
      </c>
      <c r="Z5" s="16">
        <v>2657285</v>
      </c>
      <c r="AA5" s="16">
        <v>2712252</v>
      </c>
      <c r="AB5" s="16">
        <v>2703014</v>
      </c>
      <c r="AC5" s="16">
        <v>2770065</v>
      </c>
      <c r="AD5" s="16">
        <v>2791498</v>
      </c>
      <c r="AE5" s="16">
        <v>2857199</v>
      </c>
      <c r="AF5" s="16">
        <v>2825186</v>
      </c>
      <c r="AG5" s="16">
        <v>2764990</v>
      </c>
      <c r="AH5" s="16">
        <v>2773395</v>
      </c>
      <c r="AI5" s="16">
        <v>2891207</v>
      </c>
      <c r="AJ5" s="16">
        <v>2968553</v>
      </c>
      <c r="AK5" s="16">
        <v>2964158</v>
      </c>
      <c r="AL5" s="16">
        <v>3102421</v>
      </c>
      <c r="AM5" s="16">
        <v>3366296</v>
      </c>
      <c r="AN5" s="16">
        <v>3468335</v>
      </c>
      <c r="AO5" s="16">
        <v>3528210</v>
      </c>
      <c r="AP5" s="16">
        <v>3653545</v>
      </c>
      <c r="AQ5" s="16">
        <v>3863321</v>
      </c>
      <c r="AR5" s="16">
        <v>3872321</v>
      </c>
      <c r="AS5" s="16">
        <v>3875098</v>
      </c>
      <c r="AT5" s="16">
        <v>3957364</v>
      </c>
    </row>
    <row r="6" spans="1:46" s="13" customFormat="1" ht="13" x14ac:dyDescent="0.3">
      <c r="A6" s="45" t="s">
        <v>135</v>
      </c>
      <c r="B6" s="16">
        <v>32357</v>
      </c>
      <c r="C6" s="16">
        <v>31409</v>
      </c>
      <c r="D6" s="16">
        <v>30219</v>
      </c>
      <c r="E6" s="16">
        <v>30069</v>
      </c>
      <c r="F6" s="16">
        <v>29646</v>
      </c>
      <c r="G6" s="16">
        <v>29646</v>
      </c>
      <c r="H6" s="16">
        <v>0</v>
      </c>
      <c r="I6" s="16">
        <v>0</v>
      </c>
      <c r="J6" s="16">
        <v>0</v>
      </c>
      <c r="K6" s="15"/>
      <c r="L6" s="16">
        <v>32787</v>
      </c>
      <c r="M6" s="16">
        <v>32548</v>
      </c>
      <c r="N6" s="16">
        <v>32163</v>
      </c>
      <c r="O6" s="16">
        <v>32357</v>
      </c>
      <c r="P6" s="16">
        <v>32252</v>
      </c>
      <c r="Q6" s="16">
        <v>31953</v>
      </c>
      <c r="R6" s="16">
        <v>31665</v>
      </c>
      <c r="S6" s="16">
        <v>31409</v>
      </c>
      <c r="T6" s="16">
        <v>31124</v>
      </c>
      <c r="U6" s="16">
        <v>30836</v>
      </c>
      <c r="V6" s="16">
        <v>30506</v>
      </c>
      <c r="W6" s="16">
        <v>30219</v>
      </c>
      <c r="X6" s="16">
        <v>29932</v>
      </c>
      <c r="Y6" s="16">
        <v>29579</v>
      </c>
      <c r="Z6" s="16">
        <v>29292</v>
      </c>
      <c r="AA6" s="16">
        <v>30069</v>
      </c>
      <c r="AB6" s="16">
        <v>29963</v>
      </c>
      <c r="AC6" s="16">
        <v>29858</v>
      </c>
      <c r="AD6" s="16">
        <v>29752</v>
      </c>
      <c r="AE6" s="16">
        <v>29646</v>
      </c>
      <c r="AF6" s="16">
        <v>0</v>
      </c>
      <c r="AG6" s="16">
        <v>0</v>
      </c>
      <c r="AH6" s="16">
        <v>0</v>
      </c>
      <c r="AI6" s="16">
        <v>0</v>
      </c>
      <c r="AJ6" s="16">
        <v>0</v>
      </c>
      <c r="AK6" s="16">
        <v>0</v>
      </c>
      <c r="AL6" s="16">
        <v>0</v>
      </c>
      <c r="AM6" s="16">
        <v>0</v>
      </c>
      <c r="AN6" s="16">
        <v>0</v>
      </c>
      <c r="AO6" s="16">
        <v>0</v>
      </c>
      <c r="AP6" s="16">
        <v>0</v>
      </c>
      <c r="AQ6" s="16">
        <v>0</v>
      </c>
      <c r="AR6" s="16">
        <v>0</v>
      </c>
      <c r="AS6" s="16">
        <v>0</v>
      </c>
      <c r="AT6" s="16">
        <v>0</v>
      </c>
    </row>
    <row r="7" spans="1:46" s="13" customFormat="1" ht="13" x14ac:dyDescent="0.3">
      <c r="A7" s="45" t="s">
        <v>136</v>
      </c>
      <c r="B7" s="16">
        <v>0</v>
      </c>
      <c r="C7" s="16">
        <v>0</v>
      </c>
      <c r="D7" s="16">
        <v>0</v>
      </c>
      <c r="E7" s="16">
        <v>0</v>
      </c>
      <c r="F7" s="16">
        <v>0</v>
      </c>
      <c r="G7" s="16">
        <v>0</v>
      </c>
      <c r="H7" s="16">
        <v>194792</v>
      </c>
      <c r="I7" s="16">
        <v>176688</v>
      </c>
      <c r="J7" s="16">
        <v>201476</v>
      </c>
      <c r="K7" s="15"/>
      <c r="L7" s="16">
        <v>0</v>
      </c>
      <c r="M7" s="16">
        <v>0</v>
      </c>
      <c r="N7" s="16">
        <v>0</v>
      </c>
      <c r="O7" s="16">
        <v>0</v>
      </c>
      <c r="P7" s="16">
        <v>0</v>
      </c>
      <c r="Q7" s="16">
        <v>0</v>
      </c>
      <c r="R7" s="16">
        <v>0</v>
      </c>
      <c r="S7" s="16">
        <v>0</v>
      </c>
      <c r="T7" s="16">
        <v>0</v>
      </c>
      <c r="U7" s="16">
        <v>0</v>
      </c>
      <c r="V7" s="16">
        <v>0</v>
      </c>
      <c r="W7" s="16">
        <v>0</v>
      </c>
      <c r="X7" s="16">
        <v>0</v>
      </c>
      <c r="Y7" s="16">
        <v>0</v>
      </c>
      <c r="Z7" s="16">
        <v>0</v>
      </c>
      <c r="AA7" s="16">
        <v>0</v>
      </c>
      <c r="AB7" s="16">
        <v>0</v>
      </c>
      <c r="AC7" s="16">
        <v>0</v>
      </c>
      <c r="AD7" s="16">
        <v>0</v>
      </c>
      <c r="AE7" s="16">
        <v>0</v>
      </c>
      <c r="AF7" s="16">
        <v>178521</v>
      </c>
      <c r="AG7" s="16">
        <v>175419</v>
      </c>
      <c r="AH7" s="16">
        <v>178675</v>
      </c>
      <c r="AI7" s="16">
        <v>194792</v>
      </c>
      <c r="AJ7" s="16">
        <v>193358</v>
      </c>
      <c r="AK7" s="16">
        <v>185557</v>
      </c>
      <c r="AL7" s="16">
        <v>179679</v>
      </c>
      <c r="AM7" s="16">
        <v>176688</v>
      </c>
      <c r="AN7" s="16">
        <v>172169</v>
      </c>
      <c r="AO7" s="16">
        <v>172959</v>
      </c>
      <c r="AP7" s="16">
        <v>176236</v>
      </c>
      <c r="AQ7" s="16">
        <v>201476</v>
      </c>
      <c r="AR7" s="16">
        <v>193330</v>
      </c>
      <c r="AS7" s="16">
        <v>187508</v>
      </c>
      <c r="AT7" s="16">
        <v>181718</v>
      </c>
    </row>
    <row r="8" spans="1:46" s="13" customFormat="1" ht="13" x14ac:dyDescent="0.3">
      <c r="A8" s="45" t="s">
        <v>137</v>
      </c>
      <c r="B8" s="16">
        <v>116516</v>
      </c>
      <c r="C8" s="16">
        <v>140875</v>
      </c>
      <c r="D8" s="16">
        <v>129389</v>
      </c>
      <c r="E8" s="16">
        <v>169758</v>
      </c>
      <c r="F8" s="16">
        <v>458158</v>
      </c>
      <c r="G8" s="16">
        <v>458158</v>
      </c>
      <c r="H8" s="16">
        <v>486472</v>
      </c>
      <c r="I8" s="16">
        <v>544902</v>
      </c>
      <c r="J8" s="16">
        <v>518337</v>
      </c>
      <c r="K8" s="15"/>
      <c r="L8" s="16">
        <v>136323</v>
      </c>
      <c r="M8" s="16">
        <v>113671</v>
      </c>
      <c r="N8" s="16">
        <v>111226</v>
      </c>
      <c r="O8" s="16">
        <v>116516</v>
      </c>
      <c r="P8" s="16">
        <v>119404</v>
      </c>
      <c r="Q8" s="16">
        <v>111930</v>
      </c>
      <c r="R8" s="16">
        <v>114212</v>
      </c>
      <c r="S8" s="16">
        <v>140875</v>
      </c>
      <c r="T8" s="16">
        <v>142997</v>
      </c>
      <c r="U8" s="16">
        <v>124843</v>
      </c>
      <c r="V8" s="16">
        <v>124610</v>
      </c>
      <c r="W8" s="16">
        <v>129389</v>
      </c>
      <c r="X8" s="16">
        <v>171604</v>
      </c>
      <c r="Y8" s="16">
        <v>142048</v>
      </c>
      <c r="Z8" s="16">
        <v>156737</v>
      </c>
      <c r="AA8" s="16">
        <v>169758</v>
      </c>
      <c r="AB8" s="16">
        <v>207111</v>
      </c>
      <c r="AC8" s="16">
        <v>182636</v>
      </c>
      <c r="AD8" s="16">
        <v>371843</v>
      </c>
      <c r="AE8" s="16">
        <v>458158</v>
      </c>
      <c r="AF8" s="16">
        <v>460052</v>
      </c>
      <c r="AG8" s="16">
        <v>440822</v>
      </c>
      <c r="AH8" s="16">
        <v>455232</v>
      </c>
      <c r="AI8" s="16">
        <v>486472</v>
      </c>
      <c r="AJ8" s="16">
        <v>592012</v>
      </c>
      <c r="AK8" s="16">
        <v>477297</v>
      </c>
      <c r="AL8" s="16">
        <v>480272</v>
      </c>
      <c r="AM8" s="16">
        <v>544902</v>
      </c>
      <c r="AN8" s="16">
        <v>623152</v>
      </c>
      <c r="AO8" s="16">
        <v>519888</v>
      </c>
      <c r="AP8" s="16">
        <v>528827</v>
      </c>
      <c r="AQ8" s="16">
        <v>518337</v>
      </c>
      <c r="AR8" s="16">
        <v>518628</v>
      </c>
      <c r="AS8" s="16">
        <f>376798+151586</f>
        <v>528384</v>
      </c>
      <c r="AT8" s="16">
        <v>541511</v>
      </c>
    </row>
    <row r="9" spans="1:46" s="82" customFormat="1" ht="13" x14ac:dyDescent="0.3">
      <c r="A9" s="46" t="s">
        <v>138</v>
      </c>
      <c r="B9" s="98">
        <v>62387</v>
      </c>
      <c r="C9" s="98">
        <v>62378</v>
      </c>
      <c r="D9" s="98">
        <v>64180</v>
      </c>
      <c r="E9" s="98">
        <v>61373</v>
      </c>
      <c r="F9" s="98">
        <v>140713</v>
      </c>
      <c r="G9" s="98">
        <v>140713</v>
      </c>
      <c r="H9" s="98">
        <v>139545</v>
      </c>
      <c r="I9" s="98">
        <v>149709</v>
      </c>
      <c r="J9" s="16">
        <v>149270</v>
      </c>
      <c r="K9" s="99"/>
      <c r="L9" s="98">
        <v>61377</v>
      </c>
      <c r="M9" s="98">
        <v>61261</v>
      </c>
      <c r="N9" s="98">
        <v>61418</v>
      </c>
      <c r="O9" s="98">
        <v>62387</v>
      </c>
      <c r="P9" s="98">
        <v>60465</v>
      </c>
      <c r="Q9" s="98">
        <v>61633</v>
      </c>
      <c r="R9" s="98">
        <v>62124</v>
      </c>
      <c r="S9" s="98">
        <v>62378</v>
      </c>
      <c r="T9" s="98">
        <v>62454</v>
      </c>
      <c r="U9" s="98">
        <v>64197</v>
      </c>
      <c r="V9" s="98">
        <v>62938</v>
      </c>
      <c r="W9" s="98">
        <v>64180</v>
      </c>
      <c r="X9" s="98">
        <v>61915</v>
      </c>
      <c r="Y9" s="98">
        <v>61989</v>
      </c>
      <c r="Z9" s="98">
        <v>62906</v>
      </c>
      <c r="AA9" s="98">
        <v>61373</v>
      </c>
      <c r="AB9" s="98">
        <v>61790</v>
      </c>
      <c r="AC9" s="98">
        <v>63488</v>
      </c>
      <c r="AD9" s="98">
        <v>178907</v>
      </c>
      <c r="AE9" s="98">
        <v>140713</v>
      </c>
      <c r="AF9" s="98">
        <v>140750</v>
      </c>
      <c r="AG9" s="98">
        <v>139344</v>
      </c>
      <c r="AH9" s="98">
        <v>142828</v>
      </c>
      <c r="AI9" s="98">
        <v>139545</v>
      </c>
      <c r="AJ9" s="98">
        <v>147926</v>
      </c>
      <c r="AK9" s="98">
        <v>145464</v>
      </c>
      <c r="AL9" s="98">
        <v>147198</v>
      </c>
      <c r="AM9" s="98">
        <v>149709</v>
      </c>
      <c r="AN9" s="98">
        <v>151007</v>
      </c>
      <c r="AO9" s="16">
        <v>147027</v>
      </c>
      <c r="AP9" s="16">
        <v>150225</v>
      </c>
      <c r="AQ9" s="16">
        <v>149270</v>
      </c>
      <c r="AR9" s="16">
        <v>150785</v>
      </c>
      <c r="AS9" s="16">
        <v>151586</v>
      </c>
      <c r="AT9" s="16">
        <v>156984</v>
      </c>
    </row>
    <row r="10" spans="1:46" s="13" customFormat="1" ht="13" x14ac:dyDescent="0.3">
      <c r="A10" s="45" t="s">
        <v>139</v>
      </c>
      <c r="B10" s="16">
        <v>42567</v>
      </c>
      <c r="C10" s="16">
        <v>34308</v>
      </c>
      <c r="D10" s="16">
        <v>31384</v>
      </c>
      <c r="E10" s="16">
        <v>44268</v>
      </c>
      <c r="F10" s="16">
        <v>37766</v>
      </c>
      <c r="G10" s="16">
        <v>37766</v>
      </c>
      <c r="H10" s="16">
        <v>36717</v>
      </c>
      <c r="I10" s="16">
        <v>40948</v>
      </c>
      <c r="J10" s="16">
        <v>32839</v>
      </c>
      <c r="K10" s="15"/>
      <c r="L10" s="16">
        <v>42305</v>
      </c>
      <c r="M10" s="16">
        <v>41748</v>
      </c>
      <c r="N10" s="16">
        <v>35908</v>
      </c>
      <c r="O10" s="16">
        <v>42567</v>
      </c>
      <c r="P10" s="16">
        <v>36418</v>
      </c>
      <c r="Q10" s="16">
        <v>36233</v>
      </c>
      <c r="R10" s="16">
        <v>36220</v>
      </c>
      <c r="S10" s="16">
        <v>34308</v>
      </c>
      <c r="T10" s="16">
        <v>34308</v>
      </c>
      <c r="U10" s="16">
        <v>49292</v>
      </c>
      <c r="V10" s="16">
        <v>32098</v>
      </c>
      <c r="W10" s="16">
        <v>31384</v>
      </c>
      <c r="X10" s="16">
        <v>32227</v>
      </c>
      <c r="Y10" s="16">
        <v>33070</v>
      </c>
      <c r="Z10" s="16">
        <v>33595</v>
      </c>
      <c r="AA10" s="16">
        <v>44268</v>
      </c>
      <c r="AB10" s="16">
        <v>44268</v>
      </c>
      <c r="AC10" s="16">
        <v>39012</v>
      </c>
      <c r="AD10" s="16">
        <v>38797</v>
      </c>
      <c r="AE10" s="16">
        <v>37766</v>
      </c>
      <c r="AF10" s="16">
        <v>37766</v>
      </c>
      <c r="AG10" s="16">
        <v>37352</v>
      </c>
      <c r="AH10" s="16">
        <v>36367</v>
      </c>
      <c r="AI10" s="16">
        <v>36717</v>
      </c>
      <c r="AJ10" s="16">
        <v>36717</v>
      </c>
      <c r="AK10" s="16">
        <v>36625</v>
      </c>
      <c r="AL10" s="16">
        <v>36647</v>
      </c>
      <c r="AM10" s="16">
        <v>40948</v>
      </c>
      <c r="AN10" s="16">
        <v>40278</v>
      </c>
      <c r="AO10" s="16">
        <v>40278</v>
      </c>
      <c r="AP10" s="16">
        <v>36404</v>
      </c>
      <c r="AQ10" s="16">
        <v>32839</v>
      </c>
      <c r="AR10" s="16">
        <v>34688</v>
      </c>
      <c r="AS10" s="16">
        <v>34689</v>
      </c>
      <c r="AT10" s="16">
        <v>34816</v>
      </c>
    </row>
    <row r="11" spans="1:46" s="13" customFormat="1" ht="13" x14ac:dyDescent="0.3">
      <c r="A11" s="45" t="s">
        <v>140</v>
      </c>
      <c r="B11" s="16">
        <v>78264</v>
      </c>
      <c r="C11" s="16">
        <v>89612</v>
      </c>
      <c r="D11" s="16">
        <v>99252</v>
      </c>
      <c r="E11" s="16">
        <v>81678</v>
      </c>
      <c r="F11" s="16">
        <v>64603</v>
      </c>
      <c r="G11" s="16">
        <v>64603</v>
      </c>
      <c r="H11" s="16">
        <v>57624</v>
      </c>
      <c r="I11" s="16">
        <v>53702</v>
      </c>
      <c r="J11" s="16">
        <v>78542</v>
      </c>
      <c r="K11" s="15"/>
      <c r="L11" s="16">
        <v>74525</v>
      </c>
      <c r="M11" s="16">
        <v>76319</v>
      </c>
      <c r="N11" s="16">
        <v>78616</v>
      </c>
      <c r="O11" s="16">
        <v>78264</v>
      </c>
      <c r="P11" s="16">
        <v>70290</v>
      </c>
      <c r="Q11" s="16">
        <v>82261</v>
      </c>
      <c r="R11" s="16">
        <v>85473</v>
      </c>
      <c r="S11" s="16">
        <v>89612</v>
      </c>
      <c r="T11" s="16">
        <v>91891</v>
      </c>
      <c r="U11" s="16">
        <v>97704</v>
      </c>
      <c r="V11" s="16">
        <v>95482</v>
      </c>
      <c r="W11" s="16">
        <v>99252</v>
      </c>
      <c r="X11" s="16">
        <v>95820</v>
      </c>
      <c r="Y11" s="16">
        <v>97069</v>
      </c>
      <c r="Z11" s="16">
        <v>99969</v>
      </c>
      <c r="AA11" s="16">
        <v>81678</v>
      </c>
      <c r="AB11" s="16">
        <v>84321</v>
      </c>
      <c r="AC11" s="16">
        <v>80341</v>
      </c>
      <c r="AD11" s="16">
        <v>68625</v>
      </c>
      <c r="AE11" s="16">
        <v>64603</v>
      </c>
      <c r="AF11" s="16">
        <v>57676</v>
      </c>
      <c r="AG11" s="16">
        <v>57877</v>
      </c>
      <c r="AH11" s="16">
        <v>58858</v>
      </c>
      <c r="AI11" s="16">
        <v>57624</v>
      </c>
      <c r="AJ11" s="16">
        <v>61568</v>
      </c>
      <c r="AK11" s="16">
        <v>60366</v>
      </c>
      <c r="AL11" s="16">
        <v>61156</v>
      </c>
      <c r="AM11" s="16">
        <v>53702</v>
      </c>
      <c r="AN11" s="16">
        <v>56507</v>
      </c>
      <c r="AO11" s="16">
        <v>66882</v>
      </c>
      <c r="AP11" s="16">
        <v>68501</v>
      </c>
      <c r="AQ11" s="16">
        <v>78542</v>
      </c>
      <c r="AR11" s="16">
        <v>79423</v>
      </c>
      <c r="AS11" s="16">
        <v>42268</v>
      </c>
      <c r="AT11" s="16">
        <v>43975</v>
      </c>
    </row>
    <row r="12" spans="1:46" s="13" customFormat="1" ht="26" x14ac:dyDescent="0.3">
      <c r="A12" s="45" t="s">
        <v>141</v>
      </c>
      <c r="B12" s="16">
        <v>4944</v>
      </c>
      <c r="C12" s="16">
        <v>4918</v>
      </c>
      <c r="D12" s="16">
        <v>5610</v>
      </c>
      <c r="E12" s="16">
        <v>5095</v>
      </c>
      <c r="F12" s="16">
        <v>5556</v>
      </c>
      <c r="G12" s="16">
        <v>5556</v>
      </c>
      <c r="H12" s="16">
        <v>5958</v>
      </c>
      <c r="I12" s="16">
        <v>5646</v>
      </c>
      <c r="J12" s="16">
        <v>5655</v>
      </c>
      <c r="K12" s="15"/>
      <c r="L12" s="16">
        <v>4989</v>
      </c>
      <c r="M12" s="16">
        <v>4976</v>
      </c>
      <c r="N12" s="16">
        <v>4860</v>
      </c>
      <c r="O12" s="16">
        <v>4944</v>
      </c>
      <c r="P12" s="16">
        <v>4845</v>
      </c>
      <c r="Q12" s="16">
        <v>5050</v>
      </c>
      <c r="R12" s="16">
        <v>4804</v>
      </c>
      <c r="S12" s="16">
        <v>4918</v>
      </c>
      <c r="T12" s="16">
        <v>5301</v>
      </c>
      <c r="U12" s="16">
        <v>5581</v>
      </c>
      <c r="V12" s="16">
        <v>5399</v>
      </c>
      <c r="W12" s="16">
        <v>5610</v>
      </c>
      <c r="X12" s="16">
        <v>5301</v>
      </c>
      <c r="Y12" s="16">
        <v>5533</v>
      </c>
      <c r="Z12" s="16">
        <v>5630</v>
      </c>
      <c r="AA12" s="16">
        <v>5095</v>
      </c>
      <c r="AB12" s="16">
        <v>5145</v>
      </c>
      <c r="AC12" s="16">
        <v>5123</v>
      </c>
      <c r="AD12" s="16">
        <v>5196</v>
      </c>
      <c r="AE12" s="16">
        <v>5556</v>
      </c>
      <c r="AF12" s="16">
        <v>5882</v>
      </c>
      <c r="AG12" s="16">
        <v>5616</v>
      </c>
      <c r="AH12" s="16">
        <v>5977</v>
      </c>
      <c r="AI12" s="16">
        <v>5958</v>
      </c>
      <c r="AJ12" s="16">
        <v>6700</v>
      </c>
      <c r="AK12" s="16">
        <v>6441</v>
      </c>
      <c r="AL12" s="16">
        <v>6413</v>
      </c>
      <c r="AM12" s="16">
        <v>5646</v>
      </c>
      <c r="AN12" s="16">
        <v>5584</v>
      </c>
      <c r="AO12" s="16">
        <v>5322</v>
      </c>
      <c r="AP12" s="16">
        <v>5691</v>
      </c>
      <c r="AQ12" s="16">
        <v>5655</v>
      </c>
      <c r="AR12" s="16">
        <v>5857</v>
      </c>
      <c r="AS12" s="16">
        <v>6209</v>
      </c>
      <c r="AT12" s="16">
        <v>7094</v>
      </c>
    </row>
    <row r="13" spans="1:46" s="13" customFormat="1" ht="13" x14ac:dyDescent="0.3">
      <c r="A13" s="45" t="s">
        <v>142</v>
      </c>
      <c r="B13" s="16">
        <v>46404</v>
      </c>
      <c r="C13" s="16">
        <v>81449</v>
      </c>
      <c r="D13" s="16">
        <v>90135</v>
      </c>
      <c r="E13" s="16">
        <v>54432</v>
      </c>
      <c r="F13" s="16">
        <v>28774</v>
      </c>
      <c r="G13" s="16">
        <v>28774</v>
      </c>
      <c r="H13" s="16">
        <v>17787</v>
      </c>
      <c r="I13" s="16">
        <v>12477</v>
      </c>
      <c r="J13" s="16">
        <v>12449</v>
      </c>
      <c r="K13" s="15"/>
      <c r="L13" s="16">
        <v>12660</v>
      </c>
      <c r="M13" s="16">
        <v>12404</v>
      </c>
      <c r="N13" s="16">
        <v>12404</v>
      </c>
      <c r="O13" s="16">
        <v>46404</v>
      </c>
      <c r="P13" s="16">
        <v>46404</v>
      </c>
      <c r="Q13" s="16">
        <v>46412</v>
      </c>
      <c r="R13" s="16">
        <v>46402</v>
      </c>
      <c r="S13" s="16">
        <v>81449</v>
      </c>
      <c r="T13" s="16">
        <v>61843</v>
      </c>
      <c r="U13" s="16">
        <v>61055</v>
      </c>
      <c r="V13" s="16">
        <v>79356</v>
      </c>
      <c r="W13" s="16">
        <v>90135</v>
      </c>
      <c r="X13" s="16">
        <v>80138</v>
      </c>
      <c r="Y13" s="16">
        <v>64766</v>
      </c>
      <c r="Z13" s="16">
        <v>64811</v>
      </c>
      <c r="AA13" s="16">
        <v>54432</v>
      </c>
      <c r="AB13" s="16">
        <v>47901</v>
      </c>
      <c r="AC13" s="16">
        <v>41780</v>
      </c>
      <c r="AD13" s="16">
        <v>44503</v>
      </c>
      <c r="AE13" s="16">
        <v>28774</v>
      </c>
      <c r="AF13" s="16">
        <v>24714</v>
      </c>
      <c r="AG13" s="16">
        <v>20397</v>
      </c>
      <c r="AH13" s="16">
        <v>16538</v>
      </c>
      <c r="AI13" s="16">
        <v>17787</v>
      </c>
      <c r="AJ13" s="16">
        <v>14532</v>
      </c>
      <c r="AK13" s="16">
        <v>14355</v>
      </c>
      <c r="AL13" s="16">
        <v>14100</v>
      </c>
      <c r="AM13" s="16">
        <v>12477</v>
      </c>
      <c r="AN13" s="16">
        <v>12691</v>
      </c>
      <c r="AO13" s="16">
        <v>104630</v>
      </c>
      <c r="AP13" s="16">
        <v>139563</v>
      </c>
      <c r="AQ13" s="16">
        <v>12449</v>
      </c>
      <c r="AR13" s="16">
        <v>14407</v>
      </c>
      <c r="AS13" s="16">
        <v>16388</v>
      </c>
      <c r="AT13" s="16">
        <v>19527</v>
      </c>
    </row>
    <row r="14" spans="1:46" s="19" customFormat="1" ht="13.5" thickBot="1" x14ac:dyDescent="0.35">
      <c r="A14" s="47" t="s">
        <v>143</v>
      </c>
      <c r="B14" s="16">
        <v>128282</v>
      </c>
      <c r="C14" s="16">
        <v>213749</v>
      </c>
      <c r="D14" s="16">
        <v>199866</v>
      </c>
      <c r="E14" s="16">
        <v>107411</v>
      </c>
      <c r="F14" s="16">
        <v>77043</v>
      </c>
      <c r="G14" s="16">
        <v>73210</v>
      </c>
      <c r="H14" s="16">
        <v>43734</v>
      </c>
      <c r="I14" s="16">
        <v>50688</v>
      </c>
      <c r="J14" s="16">
        <v>74984</v>
      </c>
      <c r="K14" s="15"/>
      <c r="L14" s="16">
        <v>79625</v>
      </c>
      <c r="M14" s="16">
        <v>90224</v>
      </c>
      <c r="N14" s="16">
        <v>89511</v>
      </c>
      <c r="O14" s="16">
        <v>128282</v>
      </c>
      <c r="P14" s="16">
        <v>111732</v>
      </c>
      <c r="Q14" s="16">
        <v>113208</v>
      </c>
      <c r="R14" s="16">
        <v>134616</v>
      </c>
      <c r="S14" s="16">
        <v>213749</v>
      </c>
      <c r="T14" s="16">
        <v>201950.30459398311</v>
      </c>
      <c r="U14" s="16">
        <v>191774.7692280708</v>
      </c>
      <c r="V14" s="16">
        <v>171852</v>
      </c>
      <c r="W14" s="16">
        <v>199866</v>
      </c>
      <c r="X14" s="16">
        <v>173304</v>
      </c>
      <c r="Y14" s="16">
        <v>152513</v>
      </c>
      <c r="Z14" s="16">
        <v>141615</v>
      </c>
      <c r="AA14" s="16">
        <v>107411</v>
      </c>
      <c r="AB14" s="16">
        <v>97200</v>
      </c>
      <c r="AC14" s="16">
        <v>92322</v>
      </c>
      <c r="AD14" s="16">
        <v>81454</v>
      </c>
      <c r="AE14" s="16">
        <v>67872</v>
      </c>
      <c r="AF14" s="16">
        <v>71725</v>
      </c>
      <c r="AG14" s="16">
        <v>62403</v>
      </c>
      <c r="AH14" s="16">
        <v>70369</v>
      </c>
      <c r="AI14" s="16">
        <v>43734</v>
      </c>
      <c r="AJ14" s="16">
        <v>55741</v>
      </c>
      <c r="AK14" s="16">
        <v>55006</v>
      </c>
      <c r="AL14" s="16">
        <v>54611</v>
      </c>
      <c r="AM14" s="16">
        <v>50688</v>
      </c>
      <c r="AN14" s="16">
        <v>47652</v>
      </c>
      <c r="AO14" s="16">
        <v>44557</v>
      </c>
      <c r="AP14" s="16">
        <v>46435</v>
      </c>
      <c r="AQ14" s="16">
        <v>74984</v>
      </c>
      <c r="AR14" s="16">
        <v>80526</v>
      </c>
      <c r="AS14" s="16">
        <v>90934</v>
      </c>
      <c r="AT14" s="16">
        <v>141357</v>
      </c>
    </row>
    <row r="15" spans="1:46" s="24" customFormat="1" ht="13.5" thickBot="1" x14ac:dyDescent="0.35">
      <c r="A15" s="48" t="s">
        <v>144</v>
      </c>
      <c r="B15" s="23">
        <v>2486072</v>
      </c>
      <c r="C15" s="23">
        <v>2901325</v>
      </c>
      <c r="D15" s="23">
        <v>3209515</v>
      </c>
      <c r="E15" s="23">
        <v>3204963</v>
      </c>
      <c r="F15" s="23">
        <v>3558745</v>
      </c>
      <c r="G15" s="23">
        <v>3554912</v>
      </c>
      <c r="H15" s="23">
        <f t="shared" ref="H15:I15" si="0">SUM(H5:H14)-H9</f>
        <v>3734291</v>
      </c>
      <c r="I15" s="23">
        <f t="shared" si="0"/>
        <v>4251347</v>
      </c>
      <c r="J15" s="23">
        <v>4787603</v>
      </c>
      <c r="K15" s="15"/>
      <c r="L15" s="23">
        <v>2192343</v>
      </c>
      <c r="M15" s="23">
        <v>2195577</v>
      </c>
      <c r="N15" s="23">
        <v>2232397</v>
      </c>
      <c r="O15" s="23">
        <v>2486072</v>
      </c>
      <c r="P15" s="23">
        <v>2447797</v>
      </c>
      <c r="Q15" s="23">
        <v>2509797</v>
      </c>
      <c r="R15" s="23">
        <v>2613400</v>
      </c>
      <c r="S15" s="23">
        <v>2901325</v>
      </c>
      <c r="T15" s="23">
        <v>2934396.3045939831</v>
      </c>
      <c r="U15" s="23">
        <v>3041020.769228071</v>
      </c>
      <c r="V15" s="23">
        <v>3040889</v>
      </c>
      <c r="W15" s="23">
        <v>3209515</v>
      </c>
      <c r="X15" s="23">
        <v>3176770</v>
      </c>
      <c r="Y15" s="23">
        <v>3136191</v>
      </c>
      <c r="Z15" s="23">
        <v>3188934</v>
      </c>
      <c r="AA15" s="23">
        <v>3204963</v>
      </c>
      <c r="AB15" s="23">
        <v>3218923</v>
      </c>
      <c r="AC15" s="23">
        <v>3241137</v>
      </c>
      <c r="AD15" s="23">
        <v>3431668</v>
      </c>
      <c r="AE15" s="23">
        <v>3549574</v>
      </c>
      <c r="AF15" s="23">
        <f t="shared" ref="AF15:AN15" si="1">SUM(AF5:AF14)-AF9</f>
        <v>3661522</v>
      </c>
      <c r="AG15" s="23">
        <f t="shared" si="1"/>
        <v>3564876</v>
      </c>
      <c r="AH15" s="23">
        <f t="shared" si="1"/>
        <v>3595411</v>
      </c>
      <c r="AI15" s="23">
        <f t="shared" si="1"/>
        <v>3734291</v>
      </c>
      <c r="AJ15" s="23">
        <f t="shared" si="1"/>
        <v>3929181</v>
      </c>
      <c r="AK15" s="23">
        <f t="shared" si="1"/>
        <v>3799805</v>
      </c>
      <c r="AL15" s="23">
        <f t="shared" si="1"/>
        <v>3935299</v>
      </c>
      <c r="AM15" s="23">
        <f t="shared" si="1"/>
        <v>4251347</v>
      </c>
      <c r="AN15" s="23">
        <f t="shared" si="1"/>
        <v>4426368</v>
      </c>
      <c r="AO15" s="23">
        <f t="shared" ref="AO15:AP15" si="2">SUM(AO5:AO14)-AO9</f>
        <v>4482726</v>
      </c>
      <c r="AP15" s="23">
        <f t="shared" si="2"/>
        <v>4655202</v>
      </c>
      <c r="AQ15" s="23">
        <f>SUM(AQ5:AQ14)-AQ9</f>
        <v>4787603</v>
      </c>
      <c r="AR15" s="23">
        <f t="shared" ref="AR15:AS15" si="3">SUM(AR5:AR14)-AR9</f>
        <v>4799180</v>
      </c>
      <c r="AS15" s="23">
        <f t="shared" si="3"/>
        <v>4781478</v>
      </c>
      <c r="AT15" s="23">
        <f t="shared" ref="AT15" si="4">SUM(AT5:AT14)-AT9</f>
        <v>4927362</v>
      </c>
    </row>
    <row r="16" spans="1:46" s="13" customFormat="1" ht="13" x14ac:dyDescent="0.3">
      <c r="A16" s="45" t="s">
        <v>145</v>
      </c>
      <c r="B16" s="16">
        <v>257770</v>
      </c>
      <c r="C16" s="16">
        <v>293631</v>
      </c>
      <c r="D16" s="16">
        <v>299265</v>
      </c>
      <c r="E16" s="16">
        <v>364517</v>
      </c>
      <c r="F16" s="16">
        <v>438518</v>
      </c>
      <c r="G16" s="16">
        <v>438518</v>
      </c>
      <c r="H16" s="16">
        <v>455704</v>
      </c>
      <c r="I16" s="16">
        <v>348989</v>
      </c>
      <c r="J16" s="16">
        <v>422506</v>
      </c>
      <c r="K16" s="15"/>
      <c r="L16" s="16">
        <v>224280</v>
      </c>
      <c r="M16" s="16">
        <v>213461</v>
      </c>
      <c r="N16" s="16">
        <v>209769</v>
      </c>
      <c r="O16" s="16">
        <v>257770</v>
      </c>
      <c r="P16" s="16">
        <v>261638</v>
      </c>
      <c r="Q16" s="16">
        <v>268502</v>
      </c>
      <c r="R16" s="16">
        <v>303704</v>
      </c>
      <c r="S16" s="16">
        <v>293631</v>
      </c>
      <c r="T16" s="16">
        <v>308001</v>
      </c>
      <c r="U16" s="16">
        <v>280306</v>
      </c>
      <c r="V16" s="16">
        <v>247256</v>
      </c>
      <c r="W16" s="16">
        <v>299265</v>
      </c>
      <c r="X16" s="16">
        <v>336595</v>
      </c>
      <c r="Y16" s="16">
        <v>334483</v>
      </c>
      <c r="Z16" s="16">
        <v>345251</v>
      </c>
      <c r="AA16" s="16">
        <v>364517</v>
      </c>
      <c r="AB16" s="16">
        <v>390458</v>
      </c>
      <c r="AC16" s="16">
        <v>377362</v>
      </c>
      <c r="AD16" s="16">
        <v>404957</v>
      </c>
      <c r="AE16" s="16">
        <v>438518</v>
      </c>
      <c r="AF16" s="16">
        <v>448734</v>
      </c>
      <c r="AG16" s="16">
        <v>421780</v>
      </c>
      <c r="AH16" s="16">
        <v>457865</v>
      </c>
      <c r="AI16" s="16">
        <v>455704</v>
      </c>
      <c r="AJ16" s="16">
        <v>429765</v>
      </c>
      <c r="AK16" s="16">
        <v>360106</v>
      </c>
      <c r="AL16" s="16">
        <v>326323</v>
      </c>
      <c r="AM16" s="16">
        <v>348989</v>
      </c>
      <c r="AN16" s="16">
        <v>357484</v>
      </c>
      <c r="AO16" s="16">
        <v>374857</v>
      </c>
      <c r="AP16" s="16">
        <v>388386</v>
      </c>
      <c r="AQ16" s="16">
        <v>459308</v>
      </c>
      <c r="AR16" s="16">
        <v>437847</v>
      </c>
      <c r="AS16" s="16">
        <v>549850</v>
      </c>
      <c r="AT16" s="16">
        <v>649908</v>
      </c>
    </row>
    <row r="17" spans="1:46" s="13" customFormat="1" ht="13" x14ac:dyDescent="0.3">
      <c r="A17" s="45" t="s">
        <v>146</v>
      </c>
      <c r="B17" s="16"/>
      <c r="C17" s="16"/>
      <c r="D17" s="16"/>
      <c r="E17" s="16"/>
      <c r="F17" s="16"/>
      <c r="G17" s="16"/>
      <c r="H17" s="16">
        <v>124368</v>
      </c>
      <c r="I17" s="16">
        <v>185220</v>
      </c>
      <c r="J17" s="16">
        <v>403434</v>
      </c>
      <c r="K17" s="15"/>
      <c r="L17" s="16"/>
      <c r="M17" s="16"/>
      <c r="N17" s="16"/>
      <c r="O17" s="16"/>
      <c r="P17" s="16"/>
      <c r="Q17" s="16"/>
      <c r="R17" s="16"/>
      <c r="S17" s="16"/>
      <c r="T17" s="16"/>
      <c r="U17" s="16"/>
      <c r="V17" s="16"/>
      <c r="W17" s="16"/>
      <c r="X17" s="16"/>
      <c r="Y17" s="16"/>
      <c r="Z17" s="16"/>
      <c r="AA17" s="16"/>
      <c r="AB17" s="16"/>
      <c r="AC17" s="16"/>
      <c r="AD17" s="16"/>
      <c r="AE17" s="16"/>
      <c r="AF17" s="16"/>
      <c r="AG17" s="16"/>
      <c r="AH17" s="16"/>
      <c r="AI17" s="16">
        <v>124368</v>
      </c>
      <c r="AJ17" s="16"/>
      <c r="AK17" s="16"/>
      <c r="AL17" s="16"/>
      <c r="AM17" s="16">
        <v>185220</v>
      </c>
      <c r="AN17" s="16">
        <v>152969</v>
      </c>
      <c r="AO17" s="16">
        <v>284</v>
      </c>
      <c r="AP17" s="16">
        <v>102430</v>
      </c>
      <c r="AQ17" s="16">
        <v>403434</v>
      </c>
      <c r="AR17" s="16">
        <v>615122</v>
      </c>
      <c r="AS17" s="16">
        <v>616324</v>
      </c>
      <c r="AT17" s="16">
        <v>624861</v>
      </c>
    </row>
    <row r="18" spans="1:46" s="13" customFormat="1" ht="13" x14ac:dyDescent="0.3">
      <c r="A18" s="45" t="s">
        <v>147</v>
      </c>
      <c r="B18" s="16">
        <v>0</v>
      </c>
      <c r="C18" s="16">
        <v>50781</v>
      </c>
      <c r="D18" s="16">
        <v>59971</v>
      </c>
      <c r="E18" s="16">
        <v>57979</v>
      </c>
      <c r="F18" s="16">
        <v>29832</v>
      </c>
      <c r="G18" s="16">
        <v>29832</v>
      </c>
      <c r="H18" s="16">
        <v>17282</v>
      </c>
      <c r="I18" s="16">
        <v>19863</v>
      </c>
      <c r="J18" s="16">
        <v>102382</v>
      </c>
      <c r="K18" s="15"/>
      <c r="L18" s="16">
        <v>53303</v>
      </c>
      <c r="M18" s="16">
        <v>38259</v>
      </c>
      <c r="N18" s="16">
        <v>34000</v>
      </c>
      <c r="O18" s="16">
        <v>0</v>
      </c>
      <c r="P18" s="16">
        <v>2265</v>
      </c>
      <c r="Q18" s="16"/>
      <c r="R18" s="16">
        <v>24</v>
      </c>
      <c r="S18" s="16">
        <v>50781</v>
      </c>
      <c r="T18" s="16">
        <v>59566</v>
      </c>
      <c r="U18" s="16">
        <v>51016</v>
      </c>
      <c r="V18" s="16">
        <v>55663</v>
      </c>
      <c r="W18" s="16">
        <v>59971</v>
      </c>
      <c r="X18" s="16">
        <v>65088</v>
      </c>
      <c r="Y18" s="16">
        <v>65445</v>
      </c>
      <c r="Z18" s="16">
        <v>56772</v>
      </c>
      <c r="AA18" s="16">
        <v>57979</v>
      </c>
      <c r="AB18" s="16">
        <v>55620</v>
      </c>
      <c r="AC18" s="16">
        <v>54688</v>
      </c>
      <c r="AD18" s="16">
        <v>62972</v>
      </c>
      <c r="AE18" s="16">
        <v>29832</v>
      </c>
      <c r="AF18" s="16">
        <v>23418</v>
      </c>
      <c r="AG18" s="16">
        <v>24275</v>
      </c>
      <c r="AH18" s="16">
        <v>22855</v>
      </c>
      <c r="AI18" s="16">
        <v>17282</v>
      </c>
      <c r="AJ18" s="16">
        <v>11380</v>
      </c>
      <c r="AK18" s="16">
        <v>2979</v>
      </c>
      <c r="AL18" s="16">
        <v>4983</v>
      </c>
      <c r="AM18" s="16">
        <v>19863</v>
      </c>
      <c r="AN18" s="16">
        <v>59184</v>
      </c>
      <c r="AO18" s="16">
        <v>103206</v>
      </c>
      <c r="AP18" s="16">
        <v>215422</v>
      </c>
      <c r="AQ18" s="16">
        <v>102382</v>
      </c>
      <c r="AR18" s="16">
        <v>125052</v>
      </c>
      <c r="AS18" s="16">
        <v>189945</v>
      </c>
      <c r="AT18" s="16">
        <v>199590</v>
      </c>
    </row>
    <row r="19" spans="1:46" s="13" customFormat="1" ht="13" x14ac:dyDescent="0.3">
      <c r="A19" s="45" t="s">
        <v>148</v>
      </c>
      <c r="B19" s="16">
        <v>25109</v>
      </c>
      <c r="C19" s="16">
        <v>29544</v>
      </c>
      <c r="D19" s="16">
        <v>13542</v>
      </c>
      <c r="E19" s="16">
        <v>13244</v>
      </c>
      <c r="F19" s="16">
        <v>16116</v>
      </c>
      <c r="G19" s="16">
        <v>16116</v>
      </c>
      <c r="H19" s="16">
        <v>11816</v>
      </c>
      <c r="I19" s="16">
        <v>25760</v>
      </c>
      <c r="J19" s="16">
        <v>21004</v>
      </c>
      <c r="K19" s="15"/>
      <c r="L19" s="16">
        <v>16844</v>
      </c>
      <c r="M19" s="16">
        <v>13166</v>
      </c>
      <c r="N19" s="16">
        <v>13036</v>
      </c>
      <c r="O19" s="16">
        <v>25109</v>
      </c>
      <c r="P19" s="16">
        <v>23291</v>
      </c>
      <c r="Q19" s="16">
        <v>4048</v>
      </c>
      <c r="R19" s="16">
        <v>6408</v>
      </c>
      <c r="S19" s="16">
        <v>29544</v>
      </c>
      <c r="T19" s="16">
        <v>20129</v>
      </c>
      <c r="U19" s="16">
        <v>6911</v>
      </c>
      <c r="V19" s="16">
        <v>7950</v>
      </c>
      <c r="W19" s="16">
        <v>13542</v>
      </c>
      <c r="X19" s="16">
        <v>11231</v>
      </c>
      <c r="Y19" s="16">
        <v>5619</v>
      </c>
      <c r="Z19" s="16">
        <v>5076</v>
      </c>
      <c r="AA19" s="16">
        <v>13244</v>
      </c>
      <c r="AB19" s="16">
        <v>13361</v>
      </c>
      <c r="AC19" s="16">
        <v>15609</v>
      </c>
      <c r="AD19" s="16">
        <v>14542</v>
      </c>
      <c r="AE19" s="16">
        <v>16116</v>
      </c>
      <c r="AF19" s="16">
        <v>21750</v>
      </c>
      <c r="AG19" s="16">
        <v>21803</v>
      </c>
      <c r="AH19" s="16">
        <v>5896</v>
      </c>
      <c r="AI19" s="16">
        <v>11816</v>
      </c>
      <c r="AJ19" s="16">
        <v>8807</v>
      </c>
      <c r="AK19" s="16">
        <v>8336</v>
      </c>
      <c r="AL19" s="16">
        <v>7397</v>
      </c>
      <c r="AM19" s="16">
        <v>25760</v>
      </c>
      <c r="AN19" s="16">
        <v>26092</v>
      </c>
      <c r="AO19" s="16">
        <v>22918</v>
      </c>
      <c r="AP19" s="16">
        <v>27580</v>
      </c>
      <c r="AQ19" s="16">
        <v>21004</v>
      </c>
      <c r="AR19" s="16">
        <v>17237</v>
      </c>
      <c r="AS19" s="16">
        <v>12825</v>
      </c>
      <c r="AT19" s="16">
        <v>1842</v>
      </c>
    </row>
    <row r="20" spans="1:46" s="13" customFormat="1" ht="13" x14ac:dyDescent="0.3">
      <c r="A20" s="45" t="s">
        <v>149</v>
      </c>
      <c r="B20" s="16">
        <v>383962</v>
      </c>
      <c r="C20" s="16">
        <v>469652</v>
      </c>
      <c r="D20" s="16">
        <v>502000</v>
      </c>
      <c r="E20" s="16">
        <v>509824</v>
      </c>
      <c r="F20" s="16">
        <v>595163</v>
      </c>
      <c r="G20" s="16">
        <v>595163</v>
      </c>
      <c r="H20" s="16">
        <v>527082</v>
      </c>
      <c r="I20" s="16">
        <v>478508</v>
      </c>
      <c r="J20" s="16">
        <v>598898</v>
      </c>
      <c r="K20" s="15"/>
      <c r="L20" s="16">
        <v>608278</v>
      </c>
      <c r="M20" s="16">
        <v>478519</v>
      </c>
      <c r="N20" s="16">
        <v>535852</v>
      </c>
      <c r="O20" s="16">
        <v>383962</v>
      </c>
      <c r="P20" s="16">
        <v>438741</v>
      </c>
      <c r="Q20" s="16">
        <v>484111</v>
      </c>
      <c r="R20" s="16">
        <v>466946</v>
      </c>
      <c r="S20" s="16">
        <v>469652</v>
      </c>
      <c r="T20" s="16">
        <v>571155</v>
      </c>
      <c r="U20" s="16">
        <v>500420</v>
      </c>
      <c r="V20" s="16">
        <v>496680</v>
      </c>
      <c r="W20" s="16">
        <v>502000</v>
      </c>
      <c r="X20" s="16">
        <v>569771</v>
      </c>
      <c r="Y20" s="16">
        <v>472471</v>
      </c>
      <c r="Z20" s="16">
        <v>483548</v>
      </c>
      <c r="AA20" s="16">
        <v>509824</v>
      </c>
      <c r="AB20" s="16">
        <v>621030</v>
      </c>
      <c r="AC20" s="16">
        <v>574509</v>
      </c>
      <c r="AD20" s="16">
        <v>588906</v>
      </c>
      <c r="AE20" s="16">
        <v>595163</v>
      </c>
      <c r="AF20" s="16">
        <v>675520</v>
      </c>
      <c r="AG20" s="16">
        <v>649517</v>
      </c>
      <c r="AH20" s="16">
        <v>640344</v>
      </c>
      <c r="AI20" s="16">
        <v>527082</v>
      </c>
      <c r="AJ20" s="16">
        <v>685966</v>
      </c>
      <c r="AK20" s="16">
        <v>442834</v>
      </c>
      <c r="AL20" s="16">
        <v>446256</v>
      </c>
      <c r="AM20" s="16">
        <v>478508</v>
      </c>
      <c r="AN20" s="16">
        <v>548724</v>
      </c>
      <c r="AO20" s="16">
        <v>483489</v>
      </c>
      <c r="AP20" s="16">
        <v>465129</v>
      </c>
      <c r="AQ20" s="16">
        <v>562096</v>
      </c>
      <c r="AR20" s="16">
        <v>673073</v>
      </c>
      <c r="AS20" s="16">
        <v>559865</v>
      </c>
      <c r="AT20" s="16">
        <v>653431</v>
      </c>
    </row>
    <row r="21" spans="1:46" s="13" customFormat="1" ht="13" x14ac:dyDescent="0.3">
      <c r="A21" s="45" t="s">
        <v>150</v>
      </c>
      <c r="B21" s="16">
        <v>49162</v>
      </c>
      <c r="C21" s="16">
        <v>202935</v>
      </c>
      <c r="D21" s="16">
        <v>414369</v>
      </c>
      <c r="E21" s="16">
        <v>489754</v>
      </c>
      <c r="F21" s="16">
        <v>192139</v>
      </c>
      <c r="G21" s="16">
        <v>192139</v>
      </c>
      <c r="H21" s="16">
        <v>299580</v>
      </c>
      <c r="I21" s="16">
        <v>443886</v>
      </c>
      <c r="J21" s="16">
        <v>799023</v>
      </c>
      <c r="K21" s="15"/>
      <c r="L21" s="16">
        <v>132076</v>
      </c>
      <c r="M21" s="16">
        <v>69057</v>
      </c>
      <c r="N21" s="16">
        <v>62544</v>
      </c>
      <c r="O21" s="16">
        <v>49162</v>
      </c>
      <c r="P21" s="16">
        <v>38166</v>
      </c>
      <c r="Q21" s="16">
        <v>52688</v>
      </c>
      <c r="R21" s="16">
        <v>85765</v>
      </c>
      <c r="S21" s="16">
        <v>202935</v>
      </c>
      <c r="T21" s="16">
        <v>132378</v>
      </c>
      <c r="U21" s="16">
        <v>329740</v>
      </c>
      <c r="V21" s="16">
        <v>259112</v>
      </c>
      <c r="W21" s="16">
        <v>414369</v>
      </c>
      <c r="X21" s="16">
        <v>289926</v>
      </c>
      <c r="Y21" s="16">
        <v>482627</v>
      </c>
      <c r="Z21" s="16">
        <v>521865</v>
      </c>
      <c r="AA21" s="16">
        <v>489754</v>
      </c>
      <c r="AB21" s="16">
        <v>365526</v>
      </c>
      <c r="AC21" s="16">
        <v>483228</v>
      </c>
      <c r="AD21" s="16">
        <v>168311</v>
      </c>
      <c r="AE21" s="16">
        <v>192139</v>
      </c>
      <c r="AF21" s="16">
        <v>130368</v>
      </c>
      <c r="AG21" s="16">
        <v>177831</v>
      </c>
      <c r="AH21" s="16">
        <v>176965</v>
      </c>
      <c r="AI21" s="16">
        <v>299580</v>
      </c>
      <c r="AJ21" s="16">
        <v>693505</v>
      </c>
      <c r="AK21" s="16">
        <v>673406</v>
      </c>
      <c r="AL21" s="16">
        <v>439474</v>
      </c>
      <c r="AM21" s="16">
        <v>443886</v>
      </c>
      <c r="AN21" s="16">
        <v>482599</v>
      </c>
      <c r="AO21" s="16">
        <v>502070</v>
      </c>
      <c r="AP21" s="16">
        <v>346181</v>
      </c>
      <c r="AQ21" s="16">
        <v>799023</v>
      </c>
      <c r="AR21" s="16">
        <v>722979</v>
      </c>
      <c r="AS21" s="16">
        <v>634806</v>
      </c>
      <c r="AT21" s="16">
        <v>650244</v>
      </c>
    </row>
    <row r="22" spans="1:46" s="19" customFormat="1" ht="13.5" thickBot="1" x14ac:dyDescent="0.35">
      <c r="A22" s="47" t="s">
        <v>151</v>
      </c>
      <c r="B22" s="16">
        <v>3622</v>
      </c>
      <c r="C22" s="16">
        <v>3383</v>
      </c>
      <c r="D22" s="16">
        <v>3230</v>
      </c>
      <c r="E22" s="16">
        <v>3230</v>
      </c>
      <c r="F22" s="16">
        <v>790</v>
      </c>
      <c r="G22" s="16">
        <v>790</v>
      </c>
      <c r="H22" s="16">
        <v>790</v>
      </c>
      <c r="I22" s="16">
        <v>161970</v>
      </c>
      <c r="J22" s="16">
        <v>368</v>
      </c>
      <c r="K22" s="15"/>
      <c r="L22" s="16">
        <v>368</v>
      </c>
      <c r="M22" s="16">
        <v>2609</v>
      </c>
      <c r="N22" s="16">
        <v>2609</v>
      </c>
      <c r="O22" s="16">
        <v>3622</v>
      </c>
      <c r="P22" s="16">
        <v>3383</v>
      </c>
      <c r="Q22" s="16">
        <v>3383</v>
      </c>
      <c r="R22" s="16">
        <v>3383</v>
      </c>
      <c r="S22" s="16">
        <v>3383</v>
      </c>
      <c r="T22" s="16">
        <v>3383</v>
      </c>
      <c r="U22" s="16">
        <v>3383</v>
      </c>
      <c r="V22" s="16">
        <v>3446</v>
      </c>
      <c r="W22" s="16">
        <v>3230</v>
      </c>
      <c r="X22" s="16">
        <v>3230</v>
      </c>
      <c r="Y22" s="16">
        <v>3230</v>
      </c>
      <c r="Z22" s="16">
        <v>3230</v>
      </c>
      <c r="AA22" s="16">
        <v>3230</v>
      </c>
      <c r="AB22" s="16">
        <v>915</v>
      </c>
      <c r="AC22" s="16">
        <v>915</v>
      </c>
      <c r="AD22" s="16">
        <v>915</v>
      </c>
      <c r="AE22" s="16">
        <v>790</v>
      </c>
      <c r="AF22" s="16">
        <v>790</v>
      </c>
      <c r="AG22" s="16">
        <v>790</v>
      </c>
      <c r="AH22" s="16">
        <v>790</v>
      </c>
      <c r="AI22" s="16">
        <v>790</v>
      </c>
      <c r="AJ22" s="16">
        <v>790</v>
      </c>
      <c r="AK22" s="16">
        <v>148365</v>
      </c>
      <c r="AL22" s="16">
        <v>151296</v>
      </c>
      <c r="AM22" s="16">
        <v>161970</v>
      </c>
      <c r="AN22" s="16">
        <v>417</v>
      </c>
      <c r="AO22" s="16">
        <v>368</v>
      </c>
      <c r="AP22" s="16">
        <v>368</v>
      </c>
      <c r="AQ22" s="16">
        <v>368</v>
      </c>
      <c r="AR22" s="16">
        <v>368</v>
      </c>
      <c r="AS22" s="16">
        <v>368</v>
      </c>
      <c r="AT22" s="16">
        <v>368</v>
      </c>
    </row>
    <row r="23" spans="1:46" s="24" customFormat="1" ht="13.5" thickBot="1" x14ac:dyDescent="0.35">
      <c r="A23" s="48" t="s">
        <v>152</v>
      </c>
      <c r="B23" s="23">
        <v>719625</v>
      </c>
      <c r="C23" s="23">
        <v>1049926</v>
      </c>
      <c r="D23" s="23">
        <v>1292377</v>
      </c>
      <c r="E23" s="23">
        <v>1438548</v>
      </c>
      <c r="F23" s="23">
        <v>1272558</v>
      </c>
      <c r="G23" s="23">
        <v>1272558</v>
      </c>
      <c r="H23" s="23">
        <f t="shared" ref="H23:I23" si="5">SUM(H16:H22)</f>
        <v>1436622</v>
      </c>
      <c r="I23" s="23">
        <f t="shared" si="5"/>
        <v>1664196</v>
      </c>
      <c r="J23" s="23">
        <v>2347615</v>
      </c>
      <c r="K23" s="15"/>
      <c r="L23" s="23">
        <v>1035149</v>
      </c>
      <c r="M23" s="23">
        <v>815071</v>
      </c>
      <c r="N23" s="23">
        <v>857810</v>
      </c>
      <c r="O23" s="23">
        <v>719625</v>
      </c>
      <c r="P23" s="23">
        <v>767484</v>
      </c>
      <c r="Q23" s="23">
        <v>812732</v>
      </c>
      <c r="R23" s="23">
        <v>866230</v>
      </c>
      <c r="S23" s="23">
        <v>1049926</v>
      </c>
      <c r="T23" s="23">
        <v>1094612</v>
      </c>
      <c r="U23" s="23">
        <v>1171776</v>
      </c>
      <c r="V23" s="23">
        <v>1070107</v>
      </c>
      <c r="W23" s="23">
        <v>1292377</v>
      </c>
      <c r="X23" s="23">
        <v>1275841</v>
      </c>
      <c r="Y23" s="23">
        <v>1363875</v>
      </c>
      <c r="Z23" s="23">
        <v>1415742</v>
      </c>
      <c r="AA23" s="23">
        <v>1438548</v>
      </c>
      <c r="AB23" s="23">
        <v>1446910</v>
      </c>
      <c r="AC23" s="23">
        <v>1506311</v>
      </c>
      <c r="AD23" s="23">
        <v>1240603</v>
      </c>
      <c r="AE23" s="23">
        <v>1272558</v>
      </c>
      <c r="AF23" s="23">
        <f t="shared" ref="AF23:AI23" si="6">SUM(AF16:AF22)</f>
        <v>1300580</v>
      </c>
      <c r="AG23" s="23">
        <f t="shared" si="6"/>
        <v>1295996</v>
      </c>
      <c r="AH23" s="23">
        <f t="shared" si="6"/>
        <v>1304715</v>
      </c>
      <c r="AI23" s="23">
        <f t="shared" si="6"/>
        <v>1436622</v>
      </c>
      <c r="AJ23" s="23">
        <f t="shared" ref="AJ23:AO23" si="7">SUM(AJ16:AJ22)</f>
        <v>1830213</v>
      </c>
      <c r="AK23" s="23">
        <f t="shared" si="7"/>
        <v>1636026</v>
      </c>
      <c r="AL23" s="23">
        <f t="shared" si="7"/>
        <v>1375729</v>
      </c>
      <c r="AM23" s="23">
        <f t="shared" si="7"/>
        <v>1664196</v>
      </c>
      <c r="AN23" s="23">
        <f t="shared" si="7"/>
        <v>1627469</v>
      </c>
      <c r="AO23" s="23">
        <f t="shared" si="7"/>
        <v>1487192</v>
      </c>
      <c r="AP23" s="23">
        <f t="shared" ref="AP23" si="8">SUM(AP16:AP22)</f>
        <v>1545496</v>
      </c>
      <c r="AQ23" s="23">
        <f>SUM(AQ16:AQ22)</f>
        <v>2347615</v>
      </c>
      <c r="AR23" s="23">
        <f>SUM(AR16:AR22)</f>
        <v>2591678</v>
      </c>
      <c r="AS23" s="23">
        <f>SUM(AS16:AS22)</f>
        <v>2563983</v>
      </c>
      <c r="AT23" s="23">
        <f>SUM(AT16:AT22)</f>
        <v>2780244</v>
      </c>
    </row>
    <row r="24" spans="1:46" s="24" customFormat="1" ht="13.5" thickBot="1" x14ac:dyDescent="0.35">
      <c r="A24" s="48" t="s">
        <v>153</v>
      </c>
      <c r="B24" s="23">
        <v>3205697</v>
      </c>
      <c r="C24" s="23">
        <v>3951251</v>
      </c>
      <c r="D24" s="23">
        <v>4501892</v>
      </c>
      <c r="E24" s="23">
        <v>4643511</v>
      </c>
      <c r="F24" s="23">
        <v>4831303</v>
      </c>
      <c r="G24" s="23">
        <v>4827470</v>
      </c>
      <c r="H24" s="23">
        <f t="shared" ref="H24:I24" si="9">H15+H23</f>
        <v>5170913</v>
      </c>
      <c r="I24" s="23">
        <f t="shared" si="9"/>
        <v>5915543</v>
      </c>
      <c r="J24" s="23">
        <v>7135218</v>
      </c>
      <c r="K24" s="15"/>
      <c r="L24" s="23">
        <v>3227492</v>
      </c>
      <c r="M24" s="23">
        <v>3010648</v>
      </c>
      <c r="N24" s="23">
        <v>3090207</v>
      </c>
      <c r="O24" s="23">
        <v>3205697</v>
      </c>
      <c r="P24" s="23">
        <v>3215281</v>
      </c>
      <c r="Q24" s="23">
        <v>3322529</v>
      </c>
      <c r="R24" s="23">
        <v>3479630</v>
      </c>
      <c r="S24" s="23">
        <v>3951251</v>
      </c>
      <c r="T24" s="23">
        <v>4029008.3045939831</v>
      </c>
      <c r="U24" s="23">
        <v>4212796.769228071</v>
      </c>
      <c r="V24" s="23">
        <v>4110996</v>
      </c>
      <c r="W24" s="23">
        <v>4501892</v>
      </c>
      <c r="X24" s="23">
        <v>4452611</v>
      </c>
      <c r="Y24" s="23">
        <v>4500066</v>
      </c>
      <c r="Z24" s="23">
        <v>4604676</v>
      </c>
      <c r="AA24" s="23">
        <v>4643511</v>
      </c>
      <c r="AB24" s="23">
        <v>4665833</v>
      </c>
      <c r="AC24" s="23">
        <v>4747448</v>
      </c>
      <c r="AD24" s="23">
        <v>4672271</v>
      </c>
      <c r="AE24" s="23">
        <v>4822132</v>
      </c>
      <c r="AF24" s="23">
        <f t="shared" ref="AF24:AI24" si="10">AF15+AF23</f>
        <v>4962102</v>
      </c>
      <c r="AG24" s="23">
        <f t="shared" si="10"/>
        <v>4860872</v>
      </c>
      <c r="AH24" s="23">
        <f t="shared" si="10"/>
        <v>4900126</v>
      </c>
      <c r="AI24" s="23">
        <f t="shared" si="10"/>
        <v>5170913</v>
      </c>
      <c r="AJ24" s="23">
        <f t="shared" ref="AJ24:AO24" si="11">AJ15+AJ23</f>
        <v>5759394</v>
      </c>
      <c r="AK24" s="23">
        <f t="shared" si="11"/>
        <v>5435831</v>
      </c>
      <c r="AL24" s="23">
        <f t="shared" si="11"/>
        <v>5311028</v>
      </c>
      <c r="AM24" s="23">
        <f t="shared" si="11"/>
        <v>5915543</v>
      </c>
      <c r="AN24" s="23">
        <f t="shared" si="11"/>
        <v>6053837</v>
      </c>
      <c r="AO24" s="23">
        <f t="shared" si="11"/>
        <v>5969918</v>
      </c>
      <c r="AP24" s="23">
        <f t="shared" ref="AP24:AQ24" si="12">AP15+AP23</f>
        <v>6200698</v>
      </c>
      <c r="AQ24" s="23">
        <f t="shared" si="12"/>
        <v>7135218</v>
      </c>
      <c r="AR24" s="23">
        <f t="shared" ref="AR24:AS24" si="13">AR15+AR23</f>
        <v>7390858</v>
      </c>
      <c r="AS24" s="23">
        <f t="shared" si="13"/>
        <v>7345461</v>
      </c>
      <c r="AT24" s="23">
        <f t="shared" ref="AT24" si="14">AT15+AT23</f>
        <v>7707606</v>
      </c>
    </row>
    <row r="25" spans="1:46" s="13" customFormat="1" ht="13" x14ac:dyDescent="0.3">
      <c r="A25" s="43" t="s">
        <v>154</v>
      </c>
      <c r="B25" s="44"/>
      <c r="C25" s="44"/>
      <c r="D25" s="44"/>
      <c r="E25" s="44"/>
      <c r="F25" s="44"/>
      <c r="G25" s="44"/>
      <c r="H25" s="44"/>
      <c r="I25" s="44"/>
      <c r="J25" s="44"/>
      <c r="K25" s="15"/>
      <c r="L25" s="44"/>
      <c r="M25" s="44"/>
      <c r="N25" s="44"/>
      <c r="O25" s="44"/>
      <c r="P25" s="44"/>
      <c r="Q25" s="44"/>
      <c r="R25" s="44"/>
      <c r="S25" s="44"/>
      <c r="T25" s="44"/>
      <c r="U25" s="44"/>
      <c r="V25" s="44"/>
      <c r="W25" s="44"/>
      <c r="X25" s="44"/>
      <c r="Y25" s="44"/>
      <c r="Z25" s="44"/>
      <c r="AA25" s="44"/>
      <c r="AB25" s="44"/>
      <c r="AC25" s="44"/>
      <c r="AD25" s="44"/>
      <c r="AE25" s="44">
        <v>0</v>
      </c>
      <c r="AF25" s="44"/>
      <c r="AG25" s="44"/>
      <c r="AH25" s="44"/>
      <c r="AI25" s="44"/>
      <c r="AJ25" s="44"/>
      <c r="AK25" s="44"/>
      <c r="AL25" s="44"/>
      <c r="AM25" s="44"/>
      <c r="AN25" s="44"/>
      <c r="AO25" s="44"/>
      <c r="AP25" s="44"/>
      <c r="AQ25" s="44"/>
      <c r="AR25" s="44"/>
      <c r="AS25" s="44"/>
      <c r="AT25" s="44"/>
    </row>
    <row r="26" spans="1:46" s="13" customFormat="1" ht="13" x14ac:dyDescent="0.3">
      <c r="A26" s="45" t="s">
        <v>155</v>
      </c>
      <c r="B26" s="16">
        <v>287614</v>
      </c>
      <c r="C26" s="16">
        <v>287614</v>
      </c>
      <c r="D26" s="16">
        <v>287614</v>
      </c>
      <c r="E26" s="16">
        <v>287614</v>
      </c>
      <c r="F26" s="16">
        <v>287614</v>
      </c>
      <c r="G26" s="16">
        <v>287614</v>
      </c>
      <c r="H26" s="16">
        <v>287614</v>
      </c>
      <c r="I26" s="16">
        <v>287614</v>
      </c>
      <c r="J26" s="16">
        <v>287614</v>
      </c>
      <c r="K26" s="15"/>
      <c r="L26" s="16">
        <v>287614</v>
      </c>
      <c r="M26" s="16">
        <v>287614</v>
      </c>
      <c r="N26" s="16">
        <v>287614</v>
      </c>
      <c r="O26" s="16">
        <v>287614</v>
      </c>
      <c r="P26" s="16">
        <v>287614</v>
      </c>
      <c r="Q26" s="16">
        <v>287614</v>
      </c>
      <c r="R26" s="16">
        <v>287614</v>
      </c>
      <c r="S26" s="16">
        <v>287614</v>
      </c>
      <c r="T26" s="16">
        <v>287614</v>
      </c>
      <c r="U26" s="16">
        <v>287614</v>
      </c>
      <c r="V26" s="16">
        <v>287614</v>
      </c>
      <c r="W26" s="16">
        <v>287614</v>
      </c>
      <c r="X26" s="16">
        <v>287614</v>
      </c>
      <c r="Y26" s="16">
        <v>287614</v>
      </c>
      <c r="Z26" s="16">
        <v>287614</v>
      </c>
      <c r="AA26" s="16">
        <v>287614</v>
      </c>
      <c r="AB26" s="16">
        <v>287614</v>
      </c>
      <c r="AC26" s="16">
        <v>287614</v>
      </c>
      <c r="AD26" s="16">
        <v>287614</v>
      </c>
      <c r="AE26" s="16">
        <v>287614</v>
      </c>
      <c r="AF26" s="16">
        <v>287614</v>
      </c>
      <c r="AG26" s="16">
        <v>287614</v>
      </c>
      <c r="AH26" s="16">
        <v>287614</v>
      </c>
      <c r="AI26" s="16">
        <v>287614</v>
      </c>
      <c r="AJ26" s="16">
        <v>287614</v>
      </c>
      <c r="AK26" s="16">
        <v>287614</v>
      </c>
      <c r="AL26" s="16">
        <v>287614</v>
      </c>
      <c r="AM26" s="16">
        <v>287614</v>
      </c>
      <c r="AN26" s="16">
        <v>287614</v>
      </c>
      <c r="AO26" s="16">
        <v>287614</v>
      </c>
      <c r="AP26" s="16">
        <v>287614</v>
      </c>
      <c r="AQ26" s="16">
        <v>287614</v>
      </c>
      <c r="AR26" s="16">
        <v>287614</v>
      </c>
      <c r="AS26" s="16">
        <v>287614</v>
      </c>
      <c r="AT26" s="16">
        <v>287614</v>
      </c>
    </row>
    <row r="27" spans="1:46" s="13" customFormat="1" ht="13" x14ac:dyDescent="0.3">
      <c r="A27" s="45" t="s">
        <v>156</v>
      </c>
      <c r="B27" s="16">
        <v>470846</v>
      </c>
      <c r="C27" s="16">
        <v>470846</v>
      </c>
      <c r="D27" s="16">
        <v>470846</v>
      </c>
      <c r="E27" s="16">
        <v>470846</v>
      </c>
      <c r="F27" s="16">
        <v>470846</v>
      </c>
      <c r="G27" s="16">
        <v>470846</v>
      </c>
      <c r="H27" s="16">
        <v>470846</v>
      </c>
      <c r="I27" s="16">
        <v>470846</v>
      </c>
      <c r="J27" s="16">
        <v>470846</v>
      </c>
      <c r="K27" s="15"/>
      <c r="L27" s="16">
        <v>470844</v>
      </c>
      <c r="M27" s="16">
        <v>470844</v>
      </c>
      <c r="N27" s="16">
        <v>470844</v>
      </c>
      <c r="O27" s="16">
        <v>470846</v>
      </c>
      <c r="P27" s="16">
        <v>470844</v>
      </c>
      <c r="Q27" s="16">
        <v>470844</v>
      </c>
      <c r="R27" s="16">
        <v>470844</v>
      </c>
      <c r="S27" s="16">
        <v>470846</v>
      </c>
      <c r="T27" s="16">
        <v>470844</v>
      </c>
      <c r="U27" s="16">
        <v>470846</v>
      </c>
      <c r="V27" s="16">
        <v>470846</v>
      </c>
      <c r="W27" s="16">
        <v>470846</v>
      </c>
      <c r="X27" s="16">
        <v>470846</v>
      </c>
      <c r="Y27" s="16">
        <v>470846</v>
      </c>
      <c r="Z27" s="16">
        <v>470846</v>
      </c>
      <c r="AA27" s="16">
        <v>470846</v>
      </c>
      <c r="AB27" s="16">
        <v>470846</v>
      </c>
      <c r="AC27" s="16">
        <v>470846</v>
      </c>
      <c r="AD27" s="16">
        <v>470846</v>
      </c>
      <c r="AE27" s="16">
        <v>470846</v>
      </c>
      <c r="AF27" s="16">
        <v>470846</v>
      </c>
      <c r="AG27" s="16">
        <v>470846</v>
      </c>
      <c r="AH27" s="16">
        <v>470846</v>
      </c>
      <c r="AI27" s="16">
        <v>470846</v>
      </c>
      <c r="AJ27" s="16">
        <v>470846</v>
      </c>
      <c r="AK27" s="16">
        <v>470846</v>
      </c>
      <c r="AL27" s="16">
        <v>470846</v>
      </c>
      <c r="AM27" s="16">
        <v>470846</v>
      </c>
      <c r="AN27" s="16">
        <v>470846</v>
      </c>
      <c r="AO27" s="16">
        <v>470846</v>
      </c>
      <c r="AP27" s="16">
        <v>470846</v>
      </c>
      <c r="AQ27" s="16">
        <v>470846</v>
      </c>
      <c r="AR27" s="16">
        <v>470846</v>
      </c>
      <c r="AS27" s="16">
        <v>470846</v>
      </c>
      <c r="AT27" s="16">
        <v>470846</v>
      </c>
    </row>
    <row r="28" spans="1:46" s="13" customFormat="1" ht="13" x14ac:dyDescent="0.3">
      <c r="A28" s="45" t="s">
        <v>157</v>
      </c>
      <c r="B28" s="16">
        <v>-28254</v>
      </c>
      <c r="C28" s="16">
        <v>-16004</v>
      </c>
      <c r="D28" s="16">
        <v>-45306</v>
      </c>
      <c r="E28" s="16">
        <v>10021</v>
      </c>
      <c r="F28" s="16">
        <v>3115</v>
      </c>
      <c r="G28" s="16">
        <v>17553</v>
      </c>
      <c r="H28" s="16">
        <v>17678</v>
      </c>
      <c r="I28" s="16">
        <v>-9393</v>
      </c>
      <c r="J28" s="16">
        <v>158763</v>
      </c>
      <c r="K28" s="15"/>
      <c r="L28" s="16">
        <v>-8601</v>
      </c>
      <c r="M28" s="16">
        <v>-7926</v>
      </c>
      <c r="N28" s="16">
        <v>-13494</v>
      </c>
      <c r="O28" s="16">
        <v>-28254</v>
      </c>
      <c r="P28" s="16">
        <v>3862</v>
      </c>
      <c r="Q28" s="16">
        <v>-14350</v>
      </c>
      <c r="R28" s="16">
        <v>-22096</v>
      </c>
      <c r="S28" s="16">
        <v>-16004</v>
      </c>
      <c r="T28" s="16">
        <v>-16100</v>
      </c>
      <c r="U28" s="16">
        <v>-53779</v>
      </c>
      <c r="V28" s="16">
        <v>-37533</v>
      </c>
      <c r="W28" s="16">
        <v>-45306</v>
      </c>
      <c r="X28" s="16">
        <v>-9456</v>
      </c>
      <c r="Y28" s="16">
        <v>-14069</v>
      </c>
      <c r="Z28" s="16">
        <v>-18296</v>
      </c>
      <c r="AA28" s="16">
        <v>10021</v>
      </c>
      <c r="AB28" s="16">
        <v>14699</v>
      </c>
      <c r="AC28" s="16">
        <v>-17228</v>
      </c>
      <c r="AD28" s="16">
        <v>24124</v>
      </c>
      <c r="AE28" s="16">
        <v>3115</v>
      </c>
      <c r="AF28" s="16">
        <v>-9827</v>
      </c>
      <c r="AG28" s="16">
        <v>18511</v>
      </c>
      <c r="AH28" s="16">
        <v>-17001</v>
      </c>
      <c r="AI28" s="16">
        <v>17678</v>
      </c>
      <c r="AJ28" s="16">
        <v>-38812</v>
      </c>
      <c r="AK28" s="16">
        <v>-32971</v>
      </c>
      <c r="AL28" s="16">
        <v>-30436</v>
      </c>
      <c r="AM28" s="16">
        <v>-9393</v>
      </c>
      <c r="AN28" s="16">
        <v>-12358</v>
      </c>
      <c r="AO28" s="16">
        <v>30597</v>
      </c>
      <c r="AP28" s="16">
        <v>84244</v>
      </c>
      <c r="AQ28" s="16">
        <v>158763</v>
      </c>
      <c r="AR28" s="16">
        <v>157119</v>
      </c>
      <c r="AS28" s="16">
        <v>137404</v>
      </c>
      <c r="AT28" s="16">
        <v>90756</v>
      </c>
    </row>
    <row r="29" spans="1:46" s="13" customFormat="1" ht="13" x14ac:dyDescent="0.3">
      <c r="A29" s="45" t="s">
        <v>158</v>
      </c>
      <c r="B29" s="16"/>
      <c r="C29" s="16"/>
      <c r="D29" s="16"/>
      <c r="E29" s="16"/>
      <c r="F29" s="16">
        <v>-4625</v>
      </c>
      <c r="G29" s="16">
        <v>-4625</v>
      </c>
      <c r="H29" s="16">
        <v>-216</v>
      </c>
      <c r="I29" s="16">
        <v>-3659</v>
      </c>
      <c r="J29" s="16">
        <v>-20331</v>
      </c>
      <c r="K29" s="15"/>
      <c r="L29" s="16"/>
      <c r="M29" s="16"/>
      <c r="N29" s="16"/>
      <c r="O29" s="16"/>
      <c r="P29" s="16"/>
      <c r="Q29" s="16"/>
      <c r="R29" s="16"/>
      <c r="S29" s="16"/>
      <c r="T29" s="16"/>
      <c r="U29" s="16"/>
      <c r="V29" s="16"/>
      <c r="W29" s="16"/>
      <c r="X29" s="16"/>
      <c r="Y29" s="16"/>
      <c r="Z29" s="16"/>
      <c r="AA29" s="16"/>
      <c r="AB29" s="16">
        <v>-6293</v>
      </c>
      <c r="AC29" s="16">
        <v>-6055</v>
      </c>
      <c r="AD29" s="16">
        <v>-6046</v>
      </c>
      <c r="AE29" s="16">
        <v>-4625</v>
      </c>
      <c r="AF29" s="16">
        <v>-1502</v>
      </c>
      <c r="AG29" s="16">
        <v>-1266</v>
      </c>
      <c r="AH29" s="16">
        <v>-692</v>
      </c>
      <c r="AI29" s="16">
        <v>-216</v>
      </c>
      <c r="AJ29" s="16">
        <v>529</v>
      </c>
      <c r="AK29" s="16">
        <v>-4</v>
      </c>
      <c r="AL29" s="16">
        <v>183</v>
      </c>
      <c r="AM29" s="16">
        <v>-3659</v>
      </c>
      <c r="AN29" s="16">
        <v>-2256</v>
      </c>
      <c r="AO29" s="16">
        <v>-3261</v>
      </c>
      <c r="AP29" s="16">
        <v>2200</v>
      </c>
      <c r="AQ29" s="16">
        <v>-20331</v>
      </c>
      <c r="AR29" s="16">
        <v>-23567</v>
      </c>
      <c r="AS29" s="16">
        <v>-32366</v>
      </c>
      <c r="AT29" s="16">
        <v>-76823</v>
      </c>
    </row>
    <row r="30" spans="1:46" s="13" customFormat="1" ht="13" x14ac:dyDescent="0.3">
      <c r="A30" s="45" t="s">
        <v>159</v>
      </c>
      <c r="B30" s="16">
        <v>-114</v>
      </c>
      <c r="C30" s="16">
        <v>434</v>
      </c>
      <c r="D30" s="16">
        <v>989</v>
      </c>
      <c r="E30" s="16">
        <v>311</v>
      </c>
      <c r="F30" s="16">
        <v>119</v>
      </c>
      <c r="G30" s="16">
        <v>119</v>
      </c>
      <c r="H30" s="16">
        <v>-360</v>
      </c>
      <c r="I30" s="16">
        <v>-495</v>
      </c>
      <c r="J30" s="16">
        <v>-1582</v>
      </c>
      <c r="K30" s="15"/>
      <c r="L30" s="16">
        <v>74</v>
      </c>
      <c r="M30" s="16">
        <v>74</v>
      </c>
      <c r="N30" s="16">
        <v>74</v>
      </c>
      <c r="O30" s="16">
        <v>-114</v>
      </c>
      <c r="P30" s="16">
        <v>-114</v>
      </c>
      <c r="Q30" s="16">
        <v>-114</v>
      </c>
      <c r="R30" s="16">
        <v>-114</v>
      </c>
      <c r="S30" s="16">
        <v>434</v>
      </c>
      <c r="T30" s="16">
        <v>434</v>
      </c>
      <c r="U30" s="16">
        <v>434</v>
      </c>
      <c r="V30" s="16">
        <v>434</v>
      </c>
      <c r="W30" s="16">
        <v>989</v>
      </c>
      <c r="X30" s="16">
        <v>989</v>
      </c>
      <c r="Y30" s="16">
        <v>989</v>
      </c>
      <c r="Z30" s="16">
        <v>989</v>
      </c>
      <c r="AA30" s="16">
        <v>311</v>
      </c>
      <c r="AB30" s="16">
        <v>311</v>
      </c>
      <c r="AC30" s="16">
        <v>311</v>
      </c>
      <c r="AD30" s="16">
        <v>311</v>
      </c>
      <c r="AE30" s="16">
        <v>119</v>
      </c>
      <c r="AF30" s="16">
        <v>119</v>
      </c>
      <c r="AG30" s="16">
        <v>119</v>
      </c>
      <c r="AH30" s="16">
        <v>119</v>
      </c>
      <c r="AI30" s="16">
        <v>-360</v>
      </c>
      <c r="AJ30" s="16">
        <v>-360</v>
      </c>
      <c r="AK30" s="16">
        <v>-360</v>
      </c>
      <c r="AL30" s="16">
        <v>-360</v>
      </c>
      <c r="AM30" s="16">
        <v>-495</v>
      </c>
      <c r="AN30" s="16">
        <v>-495</v>
      </c>
      <c r="AO30" s="16">
        <v>-495</v>
      </c>
      <c r="AP30" s="16">
        <v>-495</v>
      </c>
      <c r="AQ30" s="16">
        <v>-1582</v>
      </c>
      <c r="AR30" s="16">
        <v>-1582</v>
      </c>
      <c r="AS30" s="16">
        <v>-1582</v>
      </c>
      <c r="AT30" s="16">
        <v>-1582</v>
      </c>
    </row>
    <row r="31" spans="1:46" s="13" customFormat="1" ht="13" x14ac:dyDescent="0.3">
      <c r="A31" s="45" t="s">
        <v>160</v>
      </c>
      <c r="B31" s="16">
        <v>78521</v>
      </c>
      <c r="C31" s="16">
        <v>78521</v>
      </c>
      <c r="D31" s="16">
        <v>78521</v>
      </c>
      <c r="E31" s="16">
        <v>78521</v>
      </c>
      <c r="F31" s="16">
        <v>78521</v>
      </c>
      <c r="G31" s="16">
        <v>78521</v>
      </c>
      <c r="H31" s="16">
        <v>78521</v>
      </c>
      <c r="I31" s="16">
        <v>425021</v>
      </c>
      <c r="J31" s="16">
        <v>425021</v>
      </c>
      <c r="K31" s="15"/>
      <c r="L31" s="16">
        <v>78521</v>
      </c>
      <c r="M31" s="16">
        <v>78521</v>
      </c>
      <c r="N31" s="16">
        <v>78521</v>
      </c>
      <c r="O31" s="16">
        <v>78521</v>
      </c>
      <c r="P31" s="16">
        <v>78521</v>
      </c>
      <c r="Q31" s="16">
        <v>78521</v>
      </c>
      <c r="R31" s="16">
        <v>78522</v>
      </c>
      <c r="S31" s="16">
        <v>78521</v>
      </c>
      <c r="T31" s="16">
        <v>78521</v>
      </c>
      <c r="U31" s="16">
        <v>78521</v>
      </c>
      <c r="V31" s="16">
        <v>78521</v>
      </c>
      <c r="W31" s="16">
        <v>78521</v>
      </c>
      <c r="X31" s="16">
        <v>78521</v>
      </c>
      <c r="Y31" s="16">
        <v>78521</v>
      </c>
      <c r="Z31" s="16">
        <v>78521</v>
      </c>
      <c r="AA31" s="16">
        <v>78521</v>
      </c>
      <c r="AB31" s="16">
        <v>78521</v>
      </c>
      <c r="AC31" s="16">
        <v>78521</v>
      </c>
      <c r="AD31" s="16">
        <v>78521</v>
      </c>
      <c r="AE31" s="16">
        <v>78521</v>
      </c>
      <c r="AF31" s="16">
        <v>78521</v>
      </c>
      <c r="AG31" s="16">
        <v>78521</v>
      </c>
      <c r="AH31" s="16">
        <v>78521</v>
      </c>
      <c r="AI31" s="16">
        <v>78521</v>
      </c>
      <c r="AJ31" s="16">
        <v>78521</v>
      </c>
      <c r="AK31" s="16">
        <v>425021</v>
      </c>
      <c r="AL31" s="16">
        <v>425021</v>
      </c>
      <c r="AM31" s="16">
        <v>425021</v>
      </c>
      <c r="AN31" s="16">
        <v>425021</v>
      </c>
      <c r="AO31" s="16">
        <v>425021</v>
      </c>
      <c r="AP31" s="16">
        <v>425021</v>
      </c>
      <c r="AQ31" s="16">
        <v>425021</v>
      </c>
      <c r="AR31" s="16">
        <v>425021</v>
      </c>
      <c r="AS31" s="16">
        <v>425021</v>
      </c>
      <c r="AT31" s="16">
        <v>425021</v>
      </c>
    </row>
    <row r="32" spans="1:46" s="13" customFormat="1" ht="13" x14ac:dyDescent="0.3">
      <c r="A32" s="45" t="s">
        <v>161</v>
      </c>
      <c r="B32" s="16">
        <v>-47716</v>
      </c>
      <c r="C32" s="16">
        <v>-53092</v>
      </c>
      <c r="D32" s="16">
        <v>-46336</v>
      </c>
      <c r="E32" s="16">
        <v>-73630</v>
      </c>
      <c r="F32" s="16">
        <v>-63242</v>
      </c>
      <c r="G32" s="16">
        <v>-63251</v>
      </c>
      <c r="H32" s="16">
        <v>-75944</v>
      </c>
      <c r="I32" s="16">
        <v>-31737</v>
      </c>
      <c r="J32" s="16">
        <v>-36377</v>
      </c>
      <c r="K32" s="15"/>
      <c r="L32" s="16">
        <v>-75368</v>
      </c>
      <c r="M32" s="16">
        <v>-78037</v>
      </c>
      <c r="N32" s="16">
        <v>-75599</v>
      </c>
      <c r="O32" s="16">
        <v>-47716</v>
      </c>
      <c r="P32" s="16">
        <v>-52079</v>
      </c>
      <c r="Q32" s="16">
        <v>-52757</v>
      </c>
      <c r="R32" s="16">
        <v>-47960</v>
      </c>
      <c r="S32" s="16">
        <v>-53092</v>
      </c>
      <c r="T32" s="16">
        <v>-51550</v>
      </c>
      <c r="U32" s="16">
        <v>-44887</v>
      </c>
      <c r="V32" s="16">
        <v>-50744</v>
      </c>
      <c r="W32" s="16">
        <v>-46336</v>
      </c>
      <c r="X32" s="16">
        <v>-62594</v>
      </c>
      <c r="Y32" s="16">
        <v>-63154</v>
      </c>
      <c r="Z32" s="16">
        <v>-59471</v>
      </c>
      <c r="AA32" s="16">
        <v>-73630</v>
      </c>
      <c r="AB32" s="16">
        <v>-71816</v>
      </c>
      <c r="AC32" s="16">
        <v>-55439</v>
      </c>
      <c r="AD32" s="16">
        <v>-68004</v>
      </c>
      <c r="AE32" s="16">
        <v>-63242</v>
      </c>
      <c r="AF32" s="16">
        <v>-78227</v>
      </c>
      <c r="AG32" s="16">
        <v>-74573</v>
      </c>
      <c r="AH32" s="16">
        <v>-55797</v>
      </c>
      <c r="AI32" s="16">
        <v>-75944</v>
      </c>
      <c r="AJ32" s="16">
        <v>-34096</v>
      </c>
      <c r="AK32" s="16">
        <v>-47882</v>
      </c>
      <c r="AL32" s="16">
        <v>-39771</v>
      </c>
      <c r="AM32" s="16">
        <v>-31737</v>
      </c>
      <c r="AN32" s="16">
        <v>-27326</v>
      </c>
      <c r="AO32" s="16">
        <v>-46751</v>
      </c>
      <c r="AP32" s="16">
        <v>-27901</v>
      </c>
      <c r="AQ32" s="16">
        <v>-36377</v>
      </c>
      <c r="AR32" s="16">
        <v>-28655</v>
      </c>
      <c r="AS32" s="16">
        <v>-23502</v>
      </c>
      <c r="AT32" s="16">
        <v>3404</v>
      </c>
    </row>
    <row r="33" spans="1:46" s="19" customFormat="1" ht="13.5" thickBot="1" x14ac:dyDescent="0.35">
      <c r="A33" s="47" t="s">
        <v>162</v>
      </c>
      <c r="B33" s="16">
        <v>233877</v>
      </c>
      <c r="C33" s="16">
        <v>577257</v>
      </c>
      <c r="D33" s="16">
        <v>1020499</v>
      </c>
      <c r="E33" s="16">
        <v>1413913</v>
      </c>
      <c r="F33" s="16">
        <v>1197479</v>
      </c>
      <c r="G33" s="16">
        <v>1089301</v>
      </c>
      <c r="H33" s="16">
        <v>1199657</v>
      </c>
      <c r="I33" s="16">
        <v>982418</v>
      </c>
      <c r="J33" s="16">
        <v>1106151</v>
      </c>
      <c r="K33" s="15"/>
      <c r="L33" s="16">
        <v>164218</v>
      </c>
      <c r="M33" s="16">
        <v>125351</v>
      </c>
      <c r="N33" s="16">
        <v>152735</v>
      </c>
      <c r="O33" s="16">
        <v>233877</v>
      </c>
      <c r="P33" s="16">
        <v>287564</v>
      </c>
      <c r="Q33" s="16">
        <v>373799</v>
      </c>
      <c r="R33" s="16">
        <v>489215</v>
      </c>
      <c r="S33" s="16">
        <v>577257</v>
      </c>
      <c r="T33" s="16">
        <v>679327</v>
      </c>
      <c r="U33" s="16">
        <v>691055</v>
      </c>
      <c r="V33" s="16">
        <v>846555</v>
      </c>
      <c r="W33" s="16">
        <v>1020499</v>
      </c>
      <c r="X33" s="16">
        <v>1098502</v>
      </c>
      <c r="Y33" s="16">
        <v>1191442</v>
      </c>
      <c r="Z33" s="16">
        <v>1276448</v>
      </c>
      <c r="AA33" s="16">
        <v>1413913</v>
      </c>
      <c r="AB33" s="16">
        <v>1486452</v>
      </c>
      <c r="AC33" s="16">
        <v>1189800</v>
      </c>
      <c r="AD33" s="16">
        <v>1216643</v>
      </c>
      <c r="AE33" s="16">
        <v>1126491</v>
      </c>
      <c r="AF33" s="16">
        <v>1188266</v>
      </c>
      <c r="AG33" s="16">
        <v>1169288</v>
      </c>
      <c r="AH33" s="16">
        <v>1170221</v>
      </c>
      <c r="AI33" s="16">
        <v>1199657</v>
      </c>
      <c r="AJ33" s="16">
        <v>1239336</v>
      </c>
      <c r="AK33" s="16">
        <v>887852</v>
      </c>
      <c r="AL33" s="16">
        <v>930422</v>
      </c>
      <c r="AM33" s="16">
        <v>982418</v>
      </c>
      <c r="AN33" s="16">
        <v>1166852</v>
      </c>
      <c r="AO33" s="16">
        <v>1016727</v>
      </c>
      <c r="AP33" s="16">
        <v>1058354</v>
      </c>
      <c r="AQ33" s="16">
        <v>1106151</v>
      </c>
      <c r="AR33" s="16">
        <v>1210781</v>
      </c>
      <c r="AS33" s="16">
        <v>1255317</v>
      </c>
      <c r="AT33" s="16">
        <v>1340606</v>
      </c>
    </row>
    <row r="34" spans="1:46" s="24" customFormat="1" ht="13.5" thickBot="1" x14ac:dyDescent="0.35">
      <c r="A34" s="48" t="s">
        <v>163</v>
      </c>
      <c r="B34" s="23">
        <v>994774</v>
      </c>
      <c r="C34" s="23">
        <v>1345576</v>
      </c>
      <c r="D34" s="23">
        <v>1766827</v>
      </c>
      <c r="E34" s="23">
        <v>2187596</v>
      </c>
      <c r="F34" s="23">
        <v>1969827</v>
      </c>
      <c r="G34" s="23">
        <v>1876078</v>
      </c>
      <c r="H34" s="23">
        <f t="shared" ref="H34:I34" si="15">SUM(H26:H33)</f>
        <v>1977796</v>
      </c>
      <c r="I34" s="23">
        <f t="shared" si="15"/>
        <v>2120615</v>
      </c>
      <c r="J34" s="23">
        <v>2390105</v>
      </c>
      <c r="K34" s="15"/>
      <c r="L34" s="23">
        <v>917302</v>
      </c>
      <c r="M34" s="23">
        <v>876441</v>
      </c>
      <c r="N34" s="23">
        <v>900695</v>
      </c>
      <c r="O34" s="23">
        <v>994774</v>
      </c>
      <c r="P34" s="23">
        <v>1076212</v>
      </c>
      <c r="Q34" s="23">
        <v>1143557</v>
      </c>
      <c r="R34" s="23">
        <v>1256025</v>
      </c>
      <c r="S34" s="23">
        <v>1345576</v>
      </c>
      <c r="T34" s="23">
        <v>1449090</v>
      </c>
      <c r="U34" s="23">
        <v>1429804</v>
      </c>
      <c r="V34" s="23">
        <v>1595693</v>
      </c>
      <c r="W34" s="23">
        <v>1766827</v>
      </c>
      <c r="X34" s="23">
        <v>1864422</v>
      </c>
      <c r="Y34" s="23">
        <v>1952189</v>
      </c>
      <c r="Z34" s="23">
        <v>2036651</v>
      </c>
      <c r="AA34" s="23">
        <v>2187596</v>
      </c>
      <c r="AB34" s="23">
        <v>2260334</v>
      </c>
      <c r="AC34" s="23">
        <v>1948370</v>
      </c>
      <c r="AD34" s="23">
        <v>2004009</v>
      </c>
      <c r="AE34" s="23">
        <v>1898839</v>
      </c>
      <c r="AF34" s="23">
        <f t="shared" ref="AF34:AO34" si="16">SUM(AF26:AF33)</f>
        <v>1935810</v>
      </c>
      <c r="AG34" s="23">
        <f t="shared" si="16"/>
        <v>1949060</v>
      </c>
      <c r="AH34" s="23">
        <f t="shared" si="16"/>
        <v>1933831</v>
      </c>
      <c r="AI34" s="23">
        <f t="shared" si="16"/>
        <v>1977796</v>
      </c>
      <c r="AJ34" s="23">
        <f t="shared" si="16"/>
        <v>2003578</v>
      </c>
      <c r="AK34" s="23">
        <f t="shared" si="16"/>
        <v>1990116</v>
      </c>
      <c r="AL34" s="23">
        <f t="shared" si="16"/>
        <v>2043519</v>
      </c>
      <c r="AM34" s="23">
        <f t="shared" si="16"/>
        <v>2120615</v>
      </c>
      <c r="AN34" s="23">
        <f t="shared" si="16"/>
        <v>2307898</v>
      </c>
      <c r="AO34" s="23">
        <f t="shared" si="16"/>
        <v>2180298</v>
      </c>
      <c r="AP34" s="23">
        <f t="shared" ref="AP34:AQ34" si="17">SUM(AP26:AP33)</f>
        <v>2299883</v>
      </c>
      <c r="AQ34" s="23">
        <f t="shared" si="17"/>
        <v>2390105</v>
      </c>
      <c r="AR34" s="23">
        <f t="shared" ref="AR34:AS34" si="18">SUM(AR26:AR33)</f>
        <v>2497577</v>
      </c>
      <c r="AS34" s="23">
        <f t="shared" si="18"/>
        <v>2518752</v>
      </c>
      <c r="AT34" s="23">
        <f t="shared" ref="AT34" si="19">SUM(AT26:AT33)</f>
        <v>2539842</v>
      </c>
    </row>
    <row r="35" spans="1:46" s="24" customFormat="1" ht="13.5" thickBot="1" x14ac:dyDescent="0.35">
      <c r="A35" s="49" t="s">
        <v>164</v>
      </c>
      <c r="B35" s="16">
        <v>-9300</v>
      </c>
      <c r="C35" s="16">
        <v>-4072</v>
      </c>
      <c r="D35" s="16">
        <v>-3335</v>
      </c>
      <c r="E35" s="16">
        <v>-2951</v>
      </c>
      <c r="F35" s="16">
        <v>288</v>
      </c>
      <c r="G35" s="16">
        <v>288</v>
      </c>
      <c r="H35" s="16">
        <v>-1017</v>
      </c>
      <c r="I35" s="16">
        <v>-2077</v>
      </c>
      <c r="J35" s="16">
        <v>-3776</v>
      </c>
      <c r="K35" s="15"/>
      <c r="L35" s="16">
        <v>-15005</v>
      </c>
      <c r="M35" s="16">
        <v>-14965</v>
      </c>
      <c r="N35" s="16">
        <v>-14508</v>
      </c>
      <c r="O35" s="16">
        <v>-9300</v>
      </c>
      <c r="P35" s="16">
        <v>-7556</v>
      </c>
      <c r="Q35" s="16">
        <v>-8555</v>
      </c>
      <c r="R35" s="16">
        <v>-4096</v>
      </c>
      <c r="S35" s="16">
        <v>-4072</v>
      </c>
      <c r="T35" s="16">
        <v>-3798</v>
      </c>
      <c r="U35" s="16">
        <v>-3598</v>
      </c>
      <c r="V35" s="16">
        <v>-3596</v>
      </c>
      <c r="W35" s="16">
        <v>-3335</v>
      </c>
      <c r="X35" s="16">
        <v>-3300</v>
      </c>
      <c r="Y35" s="16">
        <v>-3188</v>
      </c>
      <c r="Z35" s="16">
        <v>-3020</v>
      </c>
      <c r="AA35" s="16">
        <v>-2951</v>
      </c>
      <c r="AB35" s="16">
        <v>-2701</v>
      </c>
      <c r="AC35" s="16">
        <v>-2432</v>
      </c>
      <c r="AD35" s="16">
        <v>-2443</v>
      </c>
      <c r="AE35" s="16">
        <v>288</v>
      </c>
      <c r="AF35" s="16">
        <v>347</v>
      </c>
      <c r="AG35" s="16">
        <v>19</v>
      </c>
      <c r="AH35" s="16">
        <v>-424</v>
      </c>
      <c r="AI35" s="16">
        <v>-1017</v>
      </c>
      <c r="AJ35" s="16">
        <v>-1025</v>
      </c>
      <c r="AK35" s="16">
        <v>-1496</v>
      </c>
      <c r="AL35" s="16">
        <v>-1852</v>
      </c>
      <c r="AM35" s="16">
        <v>-2077</v>
      </c>
      <c r="AN35" s="16">
        <v>-2655</v>
      </c>
      <c r="AO35" s="16">
        <v>-2114</v>
      </c>
      <c r="AP35" s="16">
        <v>-3398</v>
      </c>
      <c r="AQ35" s="16">
        <v>-3776</v>
      </c>
      <c r="AR35" s="16">
        <v>-4004</v>
      </c>
      <c r="AS35" s="16">
        <v>-5294</v>
      </c>
      <c r="AT35" s="16">
        <v>-5446</v>
      </c>
    </row>
    <row r="36" spans="1:46" s="24" customFormat="1" ht="13.5" thickBot="1" x14ac:dyDescent="0.35">
      <c r="A36" s="48" t="s">
        <v>165</v>
      </c>
      <c r="B36" s="23">
        <v>985474</v>
      </c>
      <c r="C36" s="23">
        <v>1341504</v>
      </c>
      <c r="D36" s="23">
        <v>1763492</v>
      </c>
      <c r="E36" s="23">
        <v>2184645</v>
      </c>
      <c r="F36" s="23">
        <v>1970115</v>
      </c>
      <c r="G36" s="23">
        <v>1876366</v>
      </c>
      <c r="H36" s="23">
        <f t="shared" ref="H36:I36" si="20">H34+H35</f>
        <v>1976779</v>
      </c>
      <c r="I36" s="23">
        <f t="shared" si="20"/>
        <v>2118538</v>
      </c>
      <c r="J36" s="23">
        <v>2386329</v>
      </c>
      <c r="K36" s="15"/>
      <c r="L36" s="23">
        <v>902297</v>
      </c>
      <c r="M36" s="23">
        <v>861476</v>
      </c>
      <c r="N36" s="23">
        <v>886187</v>
      </c>
      <c r="O36" s="23">
        <v>985474</v>
      </c>
      <c r="P36" s="23">
        <v>1068656</v>
      </c>
      <c r="Q36" s="23">
        <v>1135002</v>
      </c>
      <c r="R36" s="23">
        <v>1251929</v>
      </c>
      <c r="S36" s="23">
        <v>1341504</v>
      </c>
      <c r="T36" s="23">
        <v>1445292</v>
      </c>
      <c r="U36" s="23">
        <v>1426206</v>
      </c>
      <c r="V36" s="23">
        <v>1592097</v>
      </c>
      <c r="W36" s="23">
        <v>1763492</v>
      </c>
      <c r="X36" s="23">
        <v>1861122</v>
      </c>
      <c r="Y36" s="23">
        <v>1949001</v>
      </c>
      <c r="Z36" s="23">
        <v>2033631</v>
      </c>
      <c r="AA36" s="23">
        <v>2184645</v>
      </c>
      <c r="AB36" s="23">
        <v>2257633</v>
      </c>
      <c r="AC36" s="23">
        <v>1945938</v>
      </c>
      <c r="AD36" s="23">
        <v>2001566</v>
      </c>
      <c r="AE36" s="23">
        <f t="shared" ref="AE36:AO36" si="21">AE34+AE35</f>
        <v>1899127</v>
      </c>
      <c r="AF36" s="23">
        <f t="shared" si="21"/>
        <v>1936157</v>
      </c>
      <c r="AG36" s="23">
        <f t="shared" si="21"/>
        <v>1949079</v>
      </c>
      <c r="AH36" s="23">
        <f t="shared" si="21"/>
        <v>1933407</v>
      </c>
      <c r="AI36" s="23">
        <f t="shared" si="21"/>
        <v>1976779</v>
      </c>
      <c r="AJ36" s="23">
        <f t="shared" si="21"/>
        <v>2002553</v>
      </c>
      <c r="AK36" s="23">
        <f t="shared" si="21"/>
        <v>1988620</v>
      </c>
      <c r="AL36" s="23">
        <f t="shared" si="21"/>
        <v>2041667</v>
      </c>
      <c r="AM36" s="23">
        <f t="shared" si="21"/>
        <v>2118538</v>
      </c>
      <c r="AN36" s="23">
        <f t="shared" si="21"/>
        <v>2305243</v>
      </c>
      <c r="AO36" s="23">
        <f t="shared" si="21"/>
        <v>2178184</v>
      </c>
      <c r="AP36" s="23">
        <f t="shared" ref="AP36:AQ36" si="22">AP34+AP35</f>
        <v>2296485</v>
      </c>
      <c r="AQ36" s="23">
        <f t="shared" si="22"/>
        <v>2386329</v>
      </c>
      <c r="AR36" s="23">
        <f t="shared" ref="AR36:AS36" si="23">AR34+AR35</f>
        <v>2493573</v>
      </c>
      <c r="AS36" s="23">
        <f t="shared" si="23"/>
        <v>2513458</v>
      </c>
      <c r="AT36" s="23">
        <f t="shared" ref="AT36" si="24">AT34+AT35</f>
        <v>2534396</v>
      </c>
    </row>
    <row r="37" spans="1:46" s="13" customFormat="1" ht="13" x14ac:dyDescent="0.3">
      <c r="A37" s="45" t="s">
        <v>166</v>
      </c>
      <c r="B37" s="16">
        <v>1176455</v>
      </c>
      <c r="C37" s="16">
        <v>1494775</v>
      </c>
      <c r="D37" s="16">
        <v>1345973</v>
      </c>
      <c r="E37" s="16">
        <v>1130482</v>
      </c>
      <c r="F37" s="16">
        <v>1340742</v>
      </c>
      <c r="G37" s="16">
        <v>1340742</v>
      </c>
      <c r="H37" s="16">
        <v>1583799</v>
      </c>
      <c r="I37" s="16">
        <v>360</v>
      </c>
      <c r="J37" s="16">
        <v>1854154</v>
      </c>
      <c r="K37" s="15"/>
      <c r="L37" s="16">
        <v>1309698</v>
      </c>
      <c r="M37" s="16"/>
      <c r="N37" s="16">
        <v>1154238</v>
      </c>
      <c r="O37" s="16">
        <v>1176455</v>
      </c>
      <c r="P37" s="16">
        <v>1136549</v>
      </c>
      <c r="Q37" s="16">
        <v>1163313</v>
      </c>
      <c r="R37" s="16">
        <v>1175514</v>
      </c>
      <c r="S37" s="16">
        <v>1494775</v>
      </c>
      <c r="T37" s="16">
        <v>1495658</v>
      </c>
      <c r="U37" s="16">
        <v>1504478</v>
      </c>
      <c r="V37" s="16">
        <v>1497237</v>
      </c>
      <c r="W37" s="16">
        <v>1345973</v>
      </c>
      <c r="X37" s="16">
        <v>1332538</v>
      </c>
      <c r="Y37" s="16">
        <v>1333203</v>
      </c>
      <c r="Z37" s="16">
        <v>1339712</v>
      </c>
      <c r="AA37" s="16">
        <v>1130482</v>
      </c>
      <c r="AB37" s="16">
        <v>1133919</v>
      </c>
      <c r="AC37" s="16">
        <v>1333780</v>
      </c>
      <c r="AD37" s="16">
        <v>1340684</v>
      </c>
      <c r="AE37" s="16">
        <v>1340742</v>
      </c>
      <c r="AF37" s="16">
        <v>1341245</v>
      </c>
      <c r="AG37" s="16">
        <v>1584372</v>
      </c>
      <c r="AH37" s="16">
        <v>1590398</v>
      </c>
      <c r="AI37" s="16">
        <v>1583799</v>
      </c>
      <c r="AJ37" s="16">
        <v>1759853</v>
      </c>
      <c r="AK37" s="16">
        <v>1754799</v>
      </c>
      <c r="AL37" s="16">
        <v>1758042</v>
      </c>
      <c r="AM37" s="16">
        <v>360</v>
      </c>
      <c r="AN37" s="16">
        <v>1741890</v>
      </c>
      <c r="AO37" s="16">
        <v>1851722</v>
      </c>
      <c r="AP37" s="16">
        <v>1853892</v>
      </c>
      <c r="AQ37" s="16">
        <v>1854154</v>
      </c>
      <c r="AR37" s="16">
        <v>1855358</v>
      </c>
      <c r="AS37" s="16">
        <v>1763146</v>
      </c>
      <c r="AT37" s="16">
        <v>1766369</v>
      </c>
    </row>
    <row r="38" spans="1:46" s="13" customFormat="1" ht="13" x14ac:dyDescent="0.3">
      <c r="A38" s="45" t="s">
        <v>167</v>
      </c>
      <c r="B38" s="16">
        <f>B39+B40</f>
        <v>15825</v>
      </c>
      <c r="C38" s="16">
        <f t="shared" ref="C38:F38" si="25">C39+C40</f>
        <v>21884</v>
      </c>
      <c r="D38" s="16">
        <f t="shared" si="25"/>
        <v>18979</v>
      </c>
      <c r="E38" s="16">
        <f t="shared" si="25"/>
        <v>20145</v>
      </c>
      <c r="F38" s="16">
        <f t="shared" si="25"/>
        <v>17623</v>
      </c>
      <c r="G38" s="16">
        <v>17623</v>
      </c>
      <c r="H38" s="16">
        <v>115866</v>
      </c>
      <c r="I38" s="16">
        <v>103523</v>
      </c>
      <c r="J38" s="16">
        <v>121172</v>
      </c>
      <c r="K38" s="15"/>
      <c r="L38" s="16">
        <f t="shared" ref="L38" si="26">L39+L40</f>
        <v>4140</v>
      </c>
      <c r="M38" s="16">
        <f t="shared" ref="M38" si="27">M39+M40</f>
        <v>3895</v>
      </c>
      <c r="N38" s="16">
        <f t="shared" ref="N38" si="28">N39+N40</f>
        <v>3469</v>
      </c>
      <c r="O38" s="16">
        <f t="shared" ref="O38" si="29">O39+O40</f>
        <v>15825</v>
      </c>
      <c r="P38" s="16">
        <f t="shared" ref="P38" si="30">P39+P40</f>
        <v>17838</v>
      </c>
      <c r="Q38" s="16">
        <f t="shared" ref="Q38" si="31">Q39+Q40</f>
        <v>16886</v>
      </c>
      <c r="R38" s="16">
        <f t="shared" ref="R38" si="32">R39+R40</f>
        <v>98426</v>
      </c>
      <c r="S38" s="16">
        <f t="shared" ref="S38" si="33">S39+S40</f>
        <v>21884</v>
      </c>
      <c r="T38" s="16">
        <f t="shared" ref="T38" si="34">T39+T40</f>
        <v>23097</v>
      </c>
      <c r="U38" s="16">
        <f t="shared" ref="U38" si="35">U39+U40</f>
        <v>21318</v>
      </c>
      <c r="V38" s="16">
        <f t="shared" ref="V38" si="36">V39+V40</f>
        <v>21181</v>
      </c>
      <c r="W38" s="16">
        <f t="shared" ref="W38" si="37">W39+W40</f>
        <v>18979</v>
      </c>
      <c r="X38" s="16">
        <f t="shared" ref="X38" si="38">X39+X40</f>
        <v>24577</v>
      </c>
      <c r="Y38" s="16">
        <f t="shared" ref="Y38" si="39">Y39+Y40</f>
        <v>23713</v>
      </c>
      <c r="Z38" s="16">
        <f t="shared" ref="Z38" si="40">Z39+Z40</f>
        <v>22904</v>
      </c>
      <c r="AA38" s="16">
        <f t="shared" ref="AA38" si="41">AA39+AA40</f>
        <v>20145</v>
      </c>
      <c r="AB38" s="16">
        <f t="shared" ref="AB38" si="42">AB39+AB40</f>
        <v>19126</v>
      </c>
      <c r="AC38" s="16">
        <f t="shared" ref="AC38" si="43">AC39+AC40</f>
        <v>18297</v>
      </c>
      <c r="AD38" s="16">
        <f t="shared" ref="AD38" si="44">AD39+AD40</f>
        <v>17274</v>
      </c>
      <c r="AE38" s="16">
        <v>17623</v>
      </c>
      <c r="AF38" s="16">
        <v>101519</v>
      </c>
      <c r="AG38" s="16">
        <v>114936</v>
      </c>
      <c r="AH38" s="16">
        <v>118186</v>
      </c>
      <c r="AI38" s="16">
        <v>115866</v>
      </c>
      <c r="AJ38" s="16">
        <v>115313</v>
      </c>
      <c r="AK38" s="16">
        <v>111330</v>
      </c>
      <c r="AL38" s="16">
        <v>107844</v>
      </c>
      <c r="AM38" s="16">
        <v>103523</v>
      </c>
      <c r="AN38" s="16">
        <v>100454</v>
      </c>
      <c r="AO38" s="16">
        <v>101047</v>
      </c>
      <c r="AP38" s="16">
        <v>103295</v>
      </c>
      <c r="AQ38" s="16">
        <v>121172</v>
      </c>
      <c r="AR38" s="16">
        <v>116211</v>
      </c>
      <c r="AS38" s="16">
        <v>112526</v>
      </c>
      <c r="AT38" s="16">
        <v>109935</v>
      </c>
    </row>
    <row r="39" spans="1:46" s="13" customFormat="1" ht="13" hidden="1" outlineLevel="1" x14ac:dyDescent="0.3">
      <c r="A39" s="119" t="s">
        <v>168</v>
      </c>
      <c r="B39" s="16">
        <v>0</v>
      </c>
      <c r="C39" s="16">
        <v>0</v>
      </c>
      <c r="D39" s="16">
        <v>0</v>
      </c>
      <c r="E39" s="16">
        <v>0</v>
      </c>
      <c r="F39" s="16">
        <v>0</v>
      </c>
      <c r="G39" s="16"/>
      <c r="H39" s="16"/>
      <c r="I39" s="16"/>
      <c r="J39" s="16"/>
      <c r="K39" s="15"/>
      <c r="L39" s="16"/>
      <c r="M39" s="16"/>
      <c r="N39" s="16"/>
      <c r="O39" s="16">
        <v>0</v>
      </c>
      <c r="P39" s="16"/>
      <c r="Q39" s="16">
        <v>0</v>
      </c>
      <c r="R39" s="16">
        <v>20287</v>
      </c>
      <c r="S39" s="16">
        <v>0</v>
      </c>
      <c r="T39" s="16">
        <v>0</v>
      </c>
      <c r="U39" s="16">
        <v>0</v>
      </c>
      <c r="V39" s="16">
        <v>0</v>
      </c>
      <c r="W39" s="16">
        <v>0</v>
      </c>
      <c r="X39" s="16">
        <v>0</v>
      </c>
      <c r="Y39" s="16">
        <v>0</v>
      </c>
      <c r="Z39" s="16">
        <v>0</v>
      </c>
      <c r="AA39" s="16">
        <v>0</v>
      </c>
      <c r="AB39" s="16">
        <v>0</v>
      </c>
      <c r="AC39" s="16">
        <v>0</v>
      </c>
      <c r="AD39" s="16"/>
      <c r="AE39" s="16"/>
      <c r="AF39" s="16"/>
      <c r="AG39" s="16"/>
      <c r="AH39" s="16"/>
      <c r="AI39" s="16"/>
      <c r="AJ39" s="16"/>
      <c r="AK39" s="16"/>
      <c r="AL39" s="16"/>
      <c r="AM39" s="16"/>
      <c r="AN39" s="16"/>
      <c r="AO39" s="16"/>
      <c r="AP39" s="16"/>
      <c r="AQ39" s="16"/>
      <c r="AR39" s="16"/>
      <c r="AS39" s="16"/>
      <c r="AT39" s="16"/>
    </row>
    <row r="40" spans="1:46" s="13" customFormat="1" ht="13" hidden="1" outlineLevel="1" x14ac:dyDescent="0.3">
      <c r="A40" s="45" t="s">
        <v>169</v>
      </c>
      <c r="B40" s="16">
        <v>15825</v>
      </c>
      <c r="C40" s="16">
        <v>21884</v>
      </c>
      <c r="D40" s="16">
        <v>18979</v>
      </c>
      <c r="E40" s="16">
        <v>20145</v>
      </c>
      <c r="F40" s="16">
        <v>17623</v>
      </c>
      <c r="G40" s="16"/>
      <c r="H40" s="16"/>
      <c r="I40" s="16"/>
      <c r="J40" s="16"/>
      <c r="K40" s="15"/>
      <c r="L40" s="16">
        <v>4140</v>
      </c>
      <c r="M40" s="16">
        <v>3895</v>
      </c>
      <c r="N40" s="16">
        <v>3469</v>
      </c>
      <c r="O40" s="16">
        <v>15825</v>
      </c>
      <c r="P40" s="16">
        <v>17838</v>
      </c>
      <c r="Q40" s="16">
        <v>16886</v>
      </c>
      <c r="R40" s="16">
        <v>78139</v>
      </c>
      <c r="S40" s="16">
        <v>21884</v>
      </c>
      <c r="T40" s="16">
        <v>23097</v>
      </c>
      <c r="U40" s="16">
        <v>21318</v>
      </c>
      <c r="V40" s="16">
        <v>21181</v>
      </c>
      <c r="W40" s="16">
        <v>18979</v>
      </c>
      <c r="X40" s="16">
        <v>24577</v>
      </c>
      <c r="Y40" s="16">
        <v>23713</v>
      </c>
      <c r="Z40" s="16">
        <v>22904</v>
      </c>
      <c r="AA40" s="16">
        <v>20145</v>
      </c>
      <c r="AB40" s="16">
        <v>19126</v>
      </c>
      <c r="AC40" s="16">
        <v>18297</v>
      </c>
      <c r="AD40" s="16">
        <v>17274</v>
      </c>
      <c r="AE40" s="16"/>
      <c r="AF40" s="16"/>
      <c r="AG40" s="16"/>
      <c r="AH40" s="16"/>
      <c r="AI40" s="16"/>
      <c r="AJ40" s="16"/>
      <c r="AK40" s="16"/>
      <c r="AL40" s="16"/>
      <c r="AM40" s="16"/>
      <c r="AN40" s="16"/>
      <c r="AO40" s="16"/>
      <c r="AP40" s="16"/>
      <c r="AQ40" s="16"/>
      <c r="AR40" s="16"/>
      <c r="AS40" s="16"/>
      <c r="AT40" s="16"/>
    </row>
    <row r="41" spans="1:46" s="13" customFormat="1" ht="13" collapsed="1" x14ac:dyDescent="0.3">
      <c r="A41" s="45" t="s">
        <v>170</v>
      </c>
      <c r="B41" s="16">
        <v>92819</v>
      </c>
      <c r="C41" s="16">
        <v>155179</v>
      </c>
      <c r="D41" s="16">
        <v>197738</v>
      </c>
      <c r="E41" s="16">
        <v>103567</v>
      </c>
      <c r="F41" s="16">
        <v>112631</v>
      </c>
      <c r="G41" s="16">
        <v>112631</v>
      </c>
      <c r="H41" s="16">
        <v>97163</v>
      </c>
      <c r="I41" s="16">
        <v>82028</v>
      </c>
      <c r="J41" s="16">
        <v>231752</v>
      </c>
      <c r="K41" s="15"/>
      <c r="L41" s="16">
        <v>155698</v>
      </c>
      <c r="M41" s="16">
        <v>98398</v>
      </c>
      <c r="N41" s="16">
        <v>95445</v>
      </c>
      <c r="O41" s="16">
        <v>92819</v>
      </c>
      <c r="P41" s="16">
        <v>80916</v>
      </c>
      <c r="Q41" s="16">
        <v>82511</v>
      </c>
      <c r="R41" s="16">
        <v>12991</v>
      </c>
      <c r="S41" s="16">
        <v>155179</v>
      </c>
      <c r="T41" s="16">
        <v>145339</v>
      </c>
      <c r="U41" s="16">
        <v>181442</v>
      </c>
      <c r="V41" s="16">
        <v>172995</v>
      </c>
      <c r="W41" s="16">
        <v>197738</v>
      </c>
      <c r="X41" s="16">
        <v>140819</v>
      </c>
      <c r="Y41" s="16">
        <v>132507</v>
      </c>
      <c r="Z41" s="16">
        <v>144348</v>
      </c>
      <c r="AA41" s="16">
        <v>103567</v>
      </c>
      <c r="AB41" s="16">
        <v>100603</v>
      </c>
      <c r="AC41" s="16">
        <v>129957</v>
      </c>
      <c r="AD41" s="16">
        <v>123793</v>
      </c>
      <c r="AE41" s="16">
        <v>112631</v>
      </c>
      <c r="AF41" s="16">
        <v>107533</v>
      </c>
      <c r="AG41" s="16">
        <v>108157</v>
      </c>
      <c r="AH41" s="16">
        <v>107616</v>
      </c>
      <c r="AI41" s="16">
        <v>97163</v>
      </c>
      <c r="AJ41" s="16">
        <v>132306</v>
      </c>
      <c r="AK41" s="16">
        <v>128922</v>
      </c>
      <c r="AL41" s="16">
        <v>140050</v>
      </c>
      <c r="AM41" s="16">
        <v>82028</v>
      </c>
      <c r="AN41" s="16">
        <v>95069</v>
      </c>
      <c r="AO41" s="16">
        <v>181807</v>
      </c>
      <c r="AP41" s="16">
        <v>235371</v>
      </c>
      <c r="AQ41" s="16">
        <v>231752</v>
      </c>
      <c r="AR41" s="16">
        <v>211242</v>
      </c>
      <c r="AS41" s="16">
        <v>264864</v>
      </c>
      <c r="AT41" s="16">
        <v>267861</v>
      </c>
    </row>
    <row r="42" spans="1:46" s="13" customFormat="1" ht="13" x14ac:dyDescent="0.3">
      <c r="A42" s="45" t="s">
        <v>171</v>
      </c>
      <c r="B42" s="16">
        <v>12720</v>
      </c>
      <c r="C42" s="16">
        <v>12829</v>
      </c>
      <c r="D42" s="16">
        <v>10752</v>
      </c>
      <c r="E42" s="16">
        <v>10789</v>
      </c>
      <c r="F42" s="16">
        <v>11851</v>
      </c>
      <c r="G42" s="16">
        <v>11851</v>
      </c>
      <c r="H42" s="16">
        <v>12848</v>
      </c>
      <c r="I42" s="16">
        <v>12958</v>
      </c>
      <c r="J42" s="16">
        <v>15273</v>
      </c>
      <c r="K42" s="15"/>
      <c r="L42" s="16">
        <v>19000</v>
      </c>
      <c r="M42" s="16">
        <v>19342</v>
      </c>
      <c r="N42" s="16">
        <v>19516</v>
      </c>
      <c r="O42" s="16">
        <v>12720</v>
      </c>
      <c r="P42" s="16">
        <v>12784</v>
      </c>
      <c r="Q42" s="16">
        <v>12960</v>
      </c>
      <c r="R42" s="16">
        <v>75560</v>
      </c>
      <c r="S42" s="16">
        <v>12829</v>
      </c>
      <c r="T42" s="16">
        <v>12565</v>
      </c>
      <c r="U42" s="16">
        <v>12748</v>
      </c>
      <c r="V42" s="16">
        <v>12583</v>
      </c>
      <c r="W42" s="16">
        <v>10752</v>
      </c>
      <c r="X42" s="16">
        <v>10598</v>
      </c>
      <c r="Y42" s="16">
        <v>10647</v>
      </c>
      <c r="Z42" s="16">
        <v>10675</v>
      </c>
      <c r="AA42" s="16">
        <v>10789</v>
      </c>
      <c r="AB42" s="16">
        <v>10929</v>
      </c>
      <c r="AC42" s="16">
        <v>11156</v>
      </c>
      <c r="AD42" s="16">
        <v>11028</v>
      </c>
      <c r="AE42" s="16">
        <v>11851</v>
      </c>
      <c r="AF42" s="16">
        <v>11839</v>
      </c>
      <c r="AG42" s="16">
        <v>11824</v>
      </c>
      <c r="AH42" s="16">
        <v>11936</v>
      </c>
      <c r="AI42" s="16">
        <v>12848</v>
      </c>
      <c r="AJ42" s="16">
        <v>13145</v>
      </c>
      <c r="AK42" s="16">
        <v>12742</v>
      </c>
      <c r="AL42" s="16">
        <v>12921</v>
      </c>
      <c r="AM42" s="16">
        <v>12958</v>
      </c>
      <c r="AN42" s="16">
        <v>13097</v>
      </c>
      <c r="AO42" s="16">
        <v>13016</v>
      </c>
      <c r="AP42" s="16">
        <v>13425</v>
      </c>
      <c r="AQ42" s="16">
        <v>15273</v>
      </c>
      <c r="AR42" s="16">
        <v>15473</v>
      </c>
      <c r="AS42" s="16">
        <v>15641</v>
      </c>
      <c r="AT42" s="16">
        <v>16053</v>
      </c>
    </row>
    <row r="43" spans="1:46" s="13" customFormat="1" ht="13" x14ac:dyDescent="0.3">
      <c r="A43" s="45" t="s">
        <v>172</v>
      </c>
      <c r="B43" s="16">
        <v>75244</v>
      </c>
      <c r="C43" s="16">
        <v>74704</v>
      </c>
      <c r="D43" s="16">
        <v>84284</v>
      </c>
      <c r="E43" s="16">
        <v>71812</v>
      </c>
      <c r="F43" s="16">
        <v>79080</v>
      </c>
      <c r="G43" s="16">
        <v>79080</v>
      </c>
      <c r="H43" s="16">
        <v>102197</v>
      </c>
      <c r="I43" s="16">
        <v>153261</v>
      </c>
      <c r="J43" s="16">
        <v>270649</v>
      </c>
      <c r="K43" s="15"/>
      <c r="L43" s="16">
        <v>45053</v>
      </c>
      <c r="M43" s="16">
        <v>45147</v>
      </c>
      <c r="N43" s="16">
        <v>46393</v>
      </c>
      <c r="O43" s="16">
        <v>75244</v>
      </c>
      <c r="P43" s="16">
        <v>78456</v>
      </c>
      <c r="Q43" s="16">
        <v>74715</v>
      </c>
      <c r="R43" s="16">
        <v>103100</v>
      </c>
      <c r="S43" s="16">
        <v>74704</v>
      </c>
      <c r="T43" s="16">
        <v>75028</v>
      </c>
      <c r="U43" s="16">
        <v>77318</v>
      </c>
      <c r="V43" s="16">
        <v>76071</v>
      </c>
      <c r="W43" s="16">
        <v>84284</v>
      </c>
      <c r="X43" s="16">
        <v>81373</v>
      </c>
      <c r="Y43" s="16">
        <v>81656</v>
      </c>
      <c r="Z43" s="16">
        <v>77598</v>
      </c>
      <c r="AA43" s="16">
        <v>71812</v>
      </c>
      <c r="AB43" s="16">
        <v>78922</v>
      </c>
      <c r="AC43" s="16">
        <v>81401</v>
      </c>
      <c r="AD43" s="16">
        <v>80132</v>
      </c>
      <c r="AE43" s="16">
        <v>79080</v>
      </c>
      <c r="AF43" s="16">
        <v>77307</v>
      </c>
      <c r="AG43" s="16">
        <v>76755</v>
      </c>
      <c r="AH43" s="16">
        <v>78880</v>
      </c>
      <c r="AI43" s="16">
        <v>102197</v>
      </c>
      <c r="AJ43" s="16">
        <v>107992</v>
      </c>
      <c r="AK43" s="16">
        <v>106336</v>
      </c>
      <c r="AL43" s="16">
        <v>107569</v>
      </c>
      <c r="AM43" s="16">
        <v>153261</v>
      </c>
      <c r="AN43" s="16">
        <v>155837</v>
      </c>
      <c r="AO43" s="16">
        <v>153238</v>
      </c>
      <c r="AP43" s="16">
        <v>156176</v>
      </c>
      <c r="AQ43" s="16">
        <v>270649</v>
      </c>
      <c r="AR43" s="16">
        <v>273833</v>
      </c>
      <c r="AS43" s="16">
        <v>277539</v>
      </c>
      <c r="AT43" s="16">
        <v>288201</v>
      </c>
    </row>
    <row r="44" spans="1:46" s="19" customFormat="1" ht="13.5" thickBot="1" x14ac:dyDescent="0.35">
      <c r="A44" s="47" t="s">
        <v>173</v>
      </c>
      <c r="B44" s="16">
        <v>98481</v>
      </c>
      <c r="C44" s="16">
        <v>84634</v>
      </c>
      <c r="D44" s="16">
        <v>37788</v>
      </c>
      <c r="E44" s="16">
        <v>32487</v>
      </c>
      <c r="F44" s="16">
        <v>65662</v>
      </c>
      <c r="G44" s="16">
        <v>74828</v>
      </c>
      <c r="H44" s="16">
        <v>58414</v>
      </c>
      <c r="I44" s="16">
        <v>49016</v>
      </c>
      <c r="J44" s="16">
        <v>49124</v>
      </c>
      <c r="K44" s="15"/>
      <c r="L44" s="16">
        <v>83898</v>
      </c>
      <c r="M44" s="16">
        <v>93354</v>
      </c>
      <c r="N44" s="16">
        <v>92813</v>
      </c>
      <c r="O44" s="16">
        <v>98481</v>
      </c>
      <c r="P44" s="16">
        <v>90633</v>
      </c>
      <c r="Q44" s="16">
        <v>100438</v>
      </c>
      <c r="R44" s="16"/>
      <c r="S44" s="16">
        <v>84634</v>
      </c>
      <c r="T44" s="16">
        <v>89567.304593983106</v>
      </c>
      <c r="U44" s="16">
        <v>93957.7692280708</v>
      </c>
      <c r="V44" s="16">
        <v>43503.40288173937</v>
      </c>
      <c r="W44" s="16">
        <v>37788</v>
      </c>
      <c r="X44" s="16">
        <v>32175</v>
      </c>
      <c r="Y44" s="16">
        <v>28784</v>
      </c>
      <c r="Z44" s="16">
        <v>29963</v>
      </c>
      <c r="AA44" s="16">
        <v>32487</v>
      </c>
      <c r="AB44" s="16">
        <v>33007</v>
      </c>
      <c r="AC44" s="16">
        <v>35885</v>
      </c>
      <c r="AD44" s="16">
        <v>41454</v>
      </c>
      <c r="AE44" s="16">
        <v>74828</v>
      </c>
      <c r="AF44" s="16">
        <v>72029</v>
      </c>
      <c r="AG44" s="16">
        <v>65677</v>
      </c>
      <c r="AH44" s="16">
        <v>67663</v>
      </c>
      <c r="AI44" s="16">
        <v>58414</v>
      </c>
      <c r="AJ44" s="16">
        <v>68554</v>
      </c>
      <c r="AK44" s="16">
        <v>53797</v>
      </c>
      <c r="AL44" s="16">
        <v>52890</v>
      </c>
      <c r="AM44" s="16">
        <v>49016</v>
      </c>
      <c r="AN44" s="16">
        <v>54897</v>
      </c>
      <c r="AO44" s="16">
        <v>67751</v>
      </c>
      <c r="AP44" s="16">
        <v>117221</v>
      </c>
      <c r="AQ44" s="16">
        <v>49124</v>
      </c>
      <c r="AR44" s="16">
        <v>38264</v>
      </c>
      <c r="AS44" s="16">
        <v>24616</v>
      </c>
      <c r="AT44" s="16">
        <v>26058</v>
      </c>
    </row>
    <row r="45" spans="1:46" s="24" customFormat="1" ht="13.5" thickBot="1" x14ac:dyDescent="0.35">
      <c r="A45" s="48" t="s">
        <v>174</v>
      </c>
      <c r="B45" s="23">
        <v>1471544</v>
      </c>
      <c r="C45" s="23">
        <v>1844005</v>
      </c>
      <c r="D45" s="23">
        <v>1695514</v>
      </c>
      <c r="E45" s="23">
        <v>1369282</v>
      </c>
      <c r="F45" s="23">
        <v>1627589</v>
      </c>
      <c r="G45" s="23">
        <v>1636755</v>
      </c>
      <c r="H45" s="23">
        <f t="shared" ref="H45:I45" si="45">SUM(H37:H44)</f>
        <v>1970287</v>
      </c>
      <c r="I45" s="23">
        <f t="shared" si="45"/>
        <v>401146</v>
      </c>
      <c r="J45" s="23">
        <v>2542124</v>
      </c>
      <c r="K45" s="15"/>
      <c r="L45" s="23">
        <v>1617487</v>
      </c>
      <c r="M45" s="23">
        <v>260136</v>
      </c>
      <c r="N45" s="23">
        <v>1411874</v>
      </c>
      <c r="O45" s="23">
        <v>1471544</v>
      </c>
      <c r="P45" s="23">
        <v>1417176</v>
      </c>
      <c r="Q45" s="23">
        <v>1450823</v>
      </c>
      <c r="R45" s="23">
        <v>1465591</v>
      </c>
      <c r="S45" s="23">
        <v>1844005</v>
      </c>
      <c r="T45" s="23">
        <v>1841254.3045939831</v>
      </c>
      <c r="U45" s="23">
        <v>1891261.7692280707</v>
      </c>
      <c r="V45" s="23">
        <v>1823570.4028817394</v>
      </c>
      <c r="W45" s="23">
        <v>1695514</v>
      </c>
      <c r="X45" s="23">
        <v>1622080</v>
      </c>
      <c r="Y45" s="23">
        <v>1610510</v>
      </c>
      <c r="Z45" s="23">
        <v>1625200</v>
      </c>
      <c r="AA45" s="23">
        <v>1369282</v>
      </c>
      <c r="AB45" s="23">
        <v>1376506</v>
      </c>
      <c r="AC45" s="23">
        <v>1610479</v>
      </c>
      <c r="AD45" s="23">
        <v>1614365</v>
      </c>
      <c r="AE45" s="23">
        <v>1636755</v>
      </c>
      <c r="AF45" s="23">
        <f t="shared" ref="AF45:AO45" si="46">SUM(AF37:AF44)</f>
        <v>1711472</v>
      </c>
      <c r="AG45" s="23">
        <f t="shared" si="46"/>
        <v>1961721</v>
      </c>
      <c r="AH45" s="23">
        <f t="shared" si="46"/>
        <v>1974679</v>
      </c>
      <c r="AI45" s="23">
        <f t="shared" si="46"/>
        <v>1970287</v>
      </c>
      <c r="AJ45" s="23">
        <f t="shared" si="46"/>
        <v>2197163</v>
      </c>
      <c r="AK45" s="23">
        <f t="shared" si="46"/>
        <v>2167926</v>
      </c>
      <c r="AL45" s="23">
        <f t="shared" si="46"/>
        <v>2179316</v>
      </c>
      <c r="AM45" s="23">
        <f t="shared" si="46"/>
        <v>401146</v>
      </c>
      <c r="AN45" s="23">
        <f t="shared" si="46"/>
        <v>2161244</v>
      </c>
      <c r="AO45" s="23">
        <f t="shared" si="46"/>
        <v>2368581</v>
      </c>
      <c r="AP45" s="23">
        <f t="shared" ref="AP45:AQ45" si="47">SUM(AP37:AP44)</f>
        <v>2479380</v>
      </c>
      <c r="AQ45" s="23">
        <f t="shared" si="47"/>
        <v>2542124</v>
      </c>
      <c r="AR45" s="23">
        <f t="shared" ref="AR45:AS45" si="48">SUM(AR37:AR44)</f>
        <v>2510381</v>
      </c>
      <c r="AS45" s="23">
        <f t="shared" si="48"/>
        <v>2458332</v>
      </c>
      <c r="AT45" s="23">
        <f t="shared" ref="AT45" si="49">SUM(AT37:AT44)</f>
        <v>2474477</v>
      </c>
    </row>
    <row r="46" spans="1:46" s="13" customFormat="1" ht="13" x14ac:dyDescent="0.3">
      <c r="A46" s="119" t="s">
        <v>175</v>
      </c>
      <c r="B46" s="16">
        <v>0</v>
      </c>
      <c r="C46" s="16">
        <v>0</v>
      </c>
      <c r="D46" s="16">
        <v>0</v>
      </c>
      <c r="E46" s="16">
        <v>0</v>
      </c>
      <c r="F46" s="16">
        <v>0</v>
      </c>
      <c r="G46" s="16"/>
      <c r="H46" s="16">
        <v>0</v>
      </c>
      <c r="I46" s="16">
        <v>0</v>
      </c>
      <c r="J46" s="16">
        <v>0</v>
      </c>
      <c r="K46" s="15"/>
      <c r="L46" s="16"/>
      <c r="M46" s="16">
        <v>0</v>
      </c>
      <c r="N46" s="16"/>
      <c r="O46" s="16">
        <v>0</v>
      </c>
      <c r="P46" s="16"/>
      <c r="Q46" s="16">
        <v>0</v>
      </c>
      <c r="R46" s="16"/>
      <c r="S46" s="16">
        <v>0</v>
      </c>
      <c r="T46" s="16">
        <v>0</v>
      </c>
      <c r="U46" s="16">
        <v>0</v>
      </c>
      <c r="V46" s="16">
        <v>0</v>
      </c>
      <c r="W46" s="16">
        <v>0</v>
      </c>
      <c r="X46" s="16">
        <v>0</v>
      </c>
      <c r="Y46" s="16">
        <v>0</v>
      </c>
      <c r="Z46" s="16">
        <v>0</v>
      </c>
      <c r="AA46" s="16">
        <v>0</v>
      </c>
      <c r="AB46" s="16">
        <v>0</v>
      </c>
      <c r="AC46" s="16">
        <v>0</v>
      </c>
      <c r="AD46" s="16"/>
      <c r="AE46" s="16">
        <v>0</v>
      </c>
      <c r="AF46" s="16">
        <v>0</v>
      </c>
      <c r="AG46" s="16">
        <v>0</v>
      </c>
      <c r="AH46" s="16">
        <v>0</v>
      </c>
      <c r="AI46" s="16">
        <v>0</v>
      </c>
      <c r="AJ46" s="16"/>
      <c r="AK46" s="16">
        <v>0</v>
      </c>
      <c r="AL46" s="16">
        <v>0</v>
      </c>
      <c r="AM46" s="16">
        <v>0</v>
      </c>
      <c r="AN46" s="16"/>
      <c r="AO46" s="16">
        <v>0</v>
      </c>
      <c r="AP46" s="16">
        <v>0</v>
      </c>
      <c r="AQ46" s="16">
        <v>0</v>
      </c>
      <c r="AR46" s="16">
        <v>0</v>
      </c>
      <c r="AS46" s="16">
        <v>0</v>
      </c>
      <c r="AT46" s="16">
        <v>0</v>
      </c>
    </row>
    <row r="47" spans="1:46" s="13" customFormat="1" ht="13" x14ac:dyDescent="0.3">
      <c r="A47" s="45" t="s">
        <v>176</v>
      </c>
      <c r="B47" s="16">
        <v>27707</v>
      </c>
      <c r="C47" s="16">
        <v>19809</v>
      </c>
      <c r="D47" s="16">
        <v>160845</v>
      </c>
      <c r="E47" s="16">
        <v>199437</v>
      </c>
      <c r="F47" s="16">
        <v>291924</v>
      </c>
      <c r="G47" s="16">
        <v>291924</v>
      </c>
      <c r="H47" s="16">
        <v>61601</v>
      </c>
      <c r="I47" s="16">
        <v>1911115</v>
      </c>
      <c r="J47" s="16">
        <v>5287</v>
      </c>
      <c r="K47" s="15"/>
      <c r="L47" s="16">
        <v>38188</v>
      </c>
      <c r="M47" s="16">
        <v>1157175</v>
      </c>
      <c r="N47" s="16">
        <v>34254</v>
      </c>
      <c r="O47" s="16">
        <v>27707</v>
      </c>
      <c r="P47" s="16">
        <v>69051</v>
      </c>
      <c r="Q47" s="16">
        <v>79143</v>
      </c>
      <c r="R47" s="16">
        <v>82870</v>
      </c>
      <c r="S47" s="16">
        <v>19809</v>
      </c>
      <c r="T47" s="16">
        <v>33401</v>
      </c>
      <c r="U47" s="16">
        <v>23073</v>
      </c>
      <c r="V47" s="16">
        <v>35704</v>
      </c>
      <c r="W47" s="16">
        <v>160845</v>
      </c>
      <c r="X47" s="16">
        <v>172473</v>
      </c>
      <c r="Y47" s="16">
        <v>160717</v>
      </c>
      <c r="Z47" s="16">
        <v>173028</v>
      </c>
      <c r="AA47" s="16">
        <v>199437</v>
      </c>
      <c r="AB47" s="16">
        <v>206931</v>
      </c>
      <c r="AC47" s="16">
        <v>28</v>
      </c>
      <c r="AD47" s="16">
        <v>213612</v>
      </c>
      <c r="AE47" s="16">
        <v>291924</v>
      </c>
      <c r="AF47" s="16">
        <v>367638</v>
      </c>
      <c r="AG47" s="16">
        <v>96108</v>
      </c>
      <c r="AH47" s="16">
        <v>72489</v>
      </c>
      <c r="AI47" s="16">
        <v>61601</v>
      </c>
      <c r="AJ47" s="16">
        <v>464723</v>
      </c>
      <c r="AK47" s="16">
        <v>367344</v>
      </c>
      <c r="AL47" s="16">
        <v>106991</v>
      </c>
      <c r="AM47" s="16">
        <v>1911115</v>
      </c>
      <c r="AN47" s="16">
        <v>163677</v>
      </c>
      <c r="AO47" s="16">
        <v>46293</v>
      </c>
      <c r="AP47" s="16">
        <v>58100</v>
      </c>
      <c r="AQ47" s="16">
        <v>5287</v>
      </c>
      <c r="AR47" s="16">
        <v>25380</v>
      </c>
      <c r="AS47" s="16">
        <v>99080</v>
      </c>
      <c r="AT47" s="16">
        <v>140075</v>
      </c>
    </row>
    <row r="48" spans="1:46" s="13" customFormat="1" ht="13" x14ac:dyDescent="0.3">
      <c r="A48" s="45" t="s">
        <v>167</v>
      </c>
      <c r="B48" s="16">
        <f t="shared" ref="B48" si="50">B49+B50</f>
        <v>4190</v>
      </c>
      <c r="C48" s="16">
        <f t="shared" ref="C48" si="51">C49+C50</f>
        <v>4999</v>
      </c>
      <c r="D48" s="16">
        <f t="shared" ref="D48" si="52">D49+D50</f>
        <v>4714</v>
      </c>
      <c r="E48" s="16">
        <f t="shared" ref="E48" si="53">E49+E50</f>
        <v>4743</v>
      </c>
      <c r="F48" s="16">
        <f t="shared" ref="F48:AD48" si="54">F49+F50</f>
        <v>5917</v>
      </c>
      <c r="G48" s="16">
        <v>5917</v>
      </c>
      <c r="H48" s="16">
        <v>28068</v>
      </c>
      <c r="I48" s="16">
        <v>25735</v>
      </c>
      <c r="J48" s="16">
        <v>30025</v>
      </c>
      <c r="K48" s="15"/>
      <c r="L48" s="16">
        <f t="shared" si="54"/>
        <v>3490</v>
      </c>
      <c r="M48" s="16">
        <f t="shared" si="54"/>
        <v>3123</v>
      </c>
      <c r="N48" s="16">
        <f t="shared" si="54"/>
        <v>2616</v>
      </c>
      <c r="O48" s="16">
        <f t="shared" si="54"/>
        <v>4190</v>
      </c>
      <c r="P48" s="16">
        <f t="shared" si="54"/>
        <v>3864</v>
      </c>
      <c r="Q48" s="16">
        <f t="shared" si="54"/>
        <v>3998</v>
      </c>
      <c r="R48" s="16">
        <f t="shared" si="54"/>
        <v>4054</v>
      </c>
      <c r="S48" s="16">
        <f t="shared" si="54"/>
        <v>4999</v>
      </c>
      <c r="T48" s="16">
        <f t="shared" si="54"/>
        <v>3912</v>
      </c>
      <c r="U48" s="16">
        <f t="shared" si="54"/>
        <v>3151</v>
      </c>
      <c r="V48" s="16">
        <f t="shared" si="54"/>
        <v>3057</v>
      </c>
      <c r="W48" s="16">
        <f t="shared" si="54"/>
        <v>4714</v>
      </c>
      <c r="X48" s="16">
        <f t="shared" si="54"/>
        <v>4271</v>
      </c>
      <c r="Y48" s="16">
        <f t="shared" si="54"/>
        <v>3704</v>
      </c>
      <c r="Z48" s="16">
        <f t="shared" si="54"/>
        <v>3321</v>
      </c>
      <c r="AA48" s="16">
        <f t="shared" si="54"/>
        <v>4743</v>
      </c>
      <c r="AB48" s="16">
        <f t="shared" si="54"/>
        <v>4299</v>
      </c>
      <c r="AC48" s="16">
        <f t="shared" si="54"/>
        <v>3944</v>
      </c>
      <c r="AD48" s="16">
        <f t="shared" si="54"/>
        <v>3430</v>
      </c>
      <c r="AE48" s="16">
        <v>5917</v>
      </c>
      <c r="AF48" s="16">
        <v>39217</v>
      </c>
      <c r="AG48" s="16">
        <v>22584</v>
      </c>
      <c r="AH48" s="16">
        <v>23134</v>
      </c>
      <c r="AI48" s="16">
        <v>28068</v>
      </c>
      <c r="AJ48" s="16">
        <v>27098</v>
      </c>
      <c r="AK48" s="16">
        <v>25418</v>
      </c>
      <c r="AL48" s="16">
        <v>23703</v>
      </c>
      <c r="AM48" s="16">
        <v>25735</v>
      </c>
      <c r="AN48" s="16">
        <v>23325</v>
      </c>
      <c r="AO48" s="16">
        <v>24214</v>
      </c>
      <c r="AP48" s="16">
        <v>22666</v>
      </c>
      <c r="AQ48" s="16">
        <v>30025</v>
      </c>
      <c r="AR48" s="16">
        <v>27965</v>
      </c>
      <c r="AS48" s="16">
        <v>27202</v>
      </c>
      <c r="AT48" s="16">
        <v>26177</v>
      </c>
    </row>
    <row r="49" spans="1:46" s="13" customFormat="1" ht="13" hidden="1" outlineLevel="1" x14ac:dyDescent="0.3">
      <c r="A49" s="119" t="s">
        <v>177</v>
      </c>
      <c r="B49" s="16">
        <v>0</v>
      </c>
      <c r="C49" s="16">
        <v>0</v>
      </c>
      <c r="D49" s="16">
        <v>0</v>
      </c>
      <c r="E49" s="16">
        <v>0</v>
      </c>
      <c r="F49" s="16">
        <v>0</v>
      </c>
      <c r="G49" s="16"/>
      <c r="H49" s="16"/>
      <c r="I49" s="16"/>
      <c r="J49" s="16"/>
      <c r="K49" s="15"/>
      <c r="L49" s="16">
        <v>689</v>
      </c>
      <c r="M49" s="16">
        <v>443</v>
      </c>
      <c r="N49" s="16">
        <v>190</v>
      </c>
      <c r="O49" s="16">
        <v>0</v>
      </c>
      <c r="P49" s="16"/>
      <c r="Q49" s="16"/>
      <c r="R49" s="16"/>
      <c r="S49" s="16">
        <v>0</v>
      </c>
      <c r="T49" s="16">
        <v>0</v>
      </c>
      <c r="U49" s="16">
        <v>0</v>
      </c>
      <c r="V49" s="16">
        <v>0</v>
      </c>
      <c r="W49" s="16">
        <v>0</v>
      </c>
      <c r="X49" s="16">
        <v>0</v>
      </c>
      <c r="Y49" s="16">
        <v>0</v>
      </c>
      <c r="Z49" s="16">
        <v>0</v>
      </c>
      <c r="AA49" s="16">
        <v>0</v>
      </c>
      <c r="AB49" s="16">
        <v>0</v>
      </c>
      <c r="AC49" s="16">
        <v>0</v>
      </c>
      <c r="AD49" s="16"/>
      <c r="AE49" s="16">
        <v>0</v>
      </c>
      <c r="AF49" s="16"/>
      <c r="AG49" s="16"/>
      <c r="AH49" s="16"/>
      <c r="AI49" s="16"/>
      <c r="AJ49" s="16"/>
      <c r="AK49" s="16"/>
      <c r="AL49" s="16"/>
      <c r="AM49" s="16"/>
      <c r="AN49" s="16"/>
      <c r="AO49" s="16"/>
      <c r="AP49" s="16"/>
      <c r="AQ49" s="16"/>
      <c r="AR49" s="16"/>
      <c r="AS49" s="16"/>
      <c r="AT49" s="16"/>
    </row>
    <row r="50" spans="1:46" s="13" customFormat="1" ht="13" hidden="1" outlineLevel="1" x14ac:dyDescent="0.3">
      <c r="A50" s="45" t="s">
        <v>169</v>
      </c>
      <c r="B50" s="16">
        <v>4190</v>
      </c>
      <c r="C50" s="16">
        <v>4999</v>
      </c>
      <c r="D50" s="16">
        <v>4714</v>
      </c>
      <c r="E50" s="16">
        <v>4743</v>
      </c>
      <c r="F50" s="16">
        <v>5917</v>
      </c>
      <c r="G50" s="16"/>
      <c r="H50" s="16"/>
      <c r="I50" s="16"/>
      <c r="J50" s="16"/>
      <c r="K50" s="15"/>
      <c r="L50" s="16">
        <v>2801</v>
      </c>
      <c r="M50" s="16">
        <v>2680</v>
      </c>
      <c r="N50" s="16">
        <v>2426</v>
      </c>
      <c r="O50" s="16">
        <v>4190</v>
      </c>
      <c r="P50" s="16">
        <v>3864</v>
      </c>
      <c r="Q50" s="16">
        <v>3998</v>
      </c>
      <c r="R50" s="16">
        <v>4054</v>
      </c>
      <c r="S50" s="16">
        <v>4999</v>
      </c>
      <c r="T50" s="16">
        <v>3912</v>
      </c>
      <c r="U50" s="16">
        <v>3151</v>
      </c>
      <c r="V50" s="16">
        <v>3057</v>
      </c>
      <c r="W50" s="16">
        <v>4714</v>
      </c>
      <c r="X50" s="16">
        <v>4271</v>
      </c>
      <c r="Y50" s="16">
        <v>3704</v>
      </c>
      <c r="Z50" s="16">
        <v>3321</v>
      </c>
      <c r="AA50" s="16">
        <v>4743</v>
      </c>
      <c r="AB50" s="16">
        <v>4299</v>
      </c>
      <c r="AC50" s="16">
        <v>3944</v>
      </c>
      <c r="AD50" s="16">
        <v>3430</v>
      </c>
      <c r="AE50" s="16"/>
      <c r="AF50" s="16"/>
      <c r="AG50" s="16"/>
      <c r="AH50" s="16"/>
      <c r="AI50" s="16"/>
      <c r="AJ50" s="16"/>
      <c r="AK50" s="16"/>
      <c r="AL50" s="16"/>
      <c r="AM50" s="16"/>
      <c r="AN50" s="16"/>
      <c r="AO50" s="16"/>
      <c r="AP50" s="16"/>
      <c r="AQ50" s="16"/>
      <c r="AR50" s="16"/>
      <c r="AS50" s="16"/>
      <c r="AT50" s="16"/>
    </row>
    <row r="51" spans="1:46" s="13" customFormat="1" ht="13" collapsed="1" x14ac:dyDescent="0.3">
      <c r="A51" s="45" t="s">
        <v>178</v>
      </c>
      <c r="B51" s="16">
        <v>619639</v>
      </c>
      <c r="C51" s="16">
        <v>585219</v>
      </c>
      <c r="D51" s="16">
        <v>743479</v>
      </c>
      <c r="E51" s="16">
        <v>758581</v>
      </c>
      <c r="F51" s="16">
        <v>761467</v>
      </c>
      <c r="G51" s="16">
        <v>789567</v>
      </c>
      <c r="H51" s="16">
        <v>971546</v>
      </c>
      <c r="I51" s="16">
        <v>1286256</v>
      </c>
      <c r="J51" s="16">
        <v>1956407</v>
      </c>
      <c r="K51" s="15"/>
      <c r="L51" s="16">
        <v>559361</v>
      </c>
      <c r="M51" s="16">
        <v>625491</v>
      </c>
      <c r="N51" s="16">
        <v>637801</v>
      </c>
      <c r="O51" s="16">
        <v>619639</v>
      </c>
      <c r="P51" s="16">
        <v>549535</v>
      </c>
      <c r="Q51" s="16">
        <v>508536</v>
      </c>
      <c r="R51" s="16">
        <v>529210</v>
      </c>
      <c r="S51" s="16">
        <v>585219</v>
      </c>
      <c r="T51" s="16">
        <v>557304</v>
      </c>
      <c r="U51" s="16">
        <v>722782</v>
      </c>
      <c r="V51" s="16">
        <v>531182</v>
      </c>
      <c r="W51" s="16">
        <v>743479</v>
      </c>
      <c r="X51" s="16">
        <v>665620</v>
      </c>
      <c r="Y51" s="16">
        <v>650024</v>
      </c>
      <c r="Z51" s="16">
        <v>641916</v>
      </c>
      <c r="AA51" s="16">
        <v>758581</v>
      </c>
      <c r="AB51" s="16">
        <v>702645</v>
      </c>
      <c r="AC51" s="16">
        <v>1062999</v>
      </c>
      <c r="AD51" s="16">
        <v>722416</v>
      </c>
      <c r="AE51" s="16">
        <v>761467</v>
      </c>
      <c r="AF51" s="16">
        <v>678601</v>
      </c>
      <c r="AG51" s="16">
        <v>670267</v>
      </c>
      <c r="AH51" s="16">
        <v>741913</v>
      </c>
      <c r="AI51" s="16">
        <v>971546</v>
      </c>
      <c r="AJ51" s="16">
        <v>899379</v>
      </c>
      <c r="AK51" s="16">
        <v>676449</v>
      </c>
      <c r="AL51" s="16">
        <v>757782</v>
      </c>
      <c r="AM51" s="16">
        <v>1286256</v>
      </c>
      <c r="AN51" s="16">
        <v>1258797</v>
      </c>
      <c r="AO51" s="16">
        <v>1200727</v>
      </c>
      <c r="AP51" s="16">
        <v>1197665</v>
      </c>
      <c r="AQ51" s="16">
        <v>1956407</v>
      </c>
      <c r="AR51" s="16">
        <v>2113087</v>
      </c>
      <c r="AS51" s="16">
        <v>2080276</v>
      </c>
      <c r="AT51" s="16">
        <v>2366630</v>
      </c>
    </row>
    <row r="52" spans="1:46" s="13" customFormat="1" ht="13" x14ac:dyDescent="0.3">
      <c r="A52" s="45" t="s">
        <v>179</v>
      </c>
      <c r="B52" s="16">
        <v>0</v>
      </c>
      <c r="C52" s="16">
        <v>18998</v>
      </c>
      <c r="D52" s="16">
        <v>0</v>
      </c>
      <c r="E52" s="16">
        <v>0</v>
      </c>
      <c r="F52" s="16">
        <v>0</v>
      </c>
      <c r="G52" s="16"/>
      <c r="H52" s="16">
        <v>0</v>
      </c>
      <c r="I52" s="16"/>
      <c r="J52" s="16"/>
      <c r="K52" s="15"/>
      <c r="L52" s="16"/>
      <c r="M52" s="16">
        <v>0</v>
      </c>
      <c r="N52" s="16">
        <v>0</v>
      </c>
      <c r="O52" s="16">
        <v>0</v>
      </c>
      <c r="P52" s="16">
        <v>0</v>
      </c>
      <c r="Q52" s="16">
        <v>0</v>
      </c>
      <c r="R52" s="16">
        <v>0</v>
      </c>
      <c r="S52" s="16">
        <v>18998</v>
      </c>
      <c r="T52" s="16">
        <v>16949</v>
      </c>
      <c r="U52" s="16">
        <v>13645</v>
      </c>
      <c r="V52" s="16">
        <v>0</v>
      </c>
      <c r="W52" s="16">
        <v>0</v>
      </c>
      <c r="X52" s="16">
        <v>0</v>
      </c>
      <c r="Y52" s="16">
        <v>0</v>
      </c>
      <c r="Z52" s="16">
        <v>0</v>
      </c>
      <c r="AA52" s="16">
        <v>0</v>
      </c>
      <c r="AB52" s="16">
        <v>0</v>
      </c>
      <c r="AC52" s="16">
        <v>0</v>
      </c>
      <c r="AD52" s="16"/>
      <c r="AE52" s="16">
        <v>0</v>
      </c>
      <c r="AF52" s="16">
        <v>0</v>
      </c>
      <c r="AG52" s="16">
        <v>0</v>
      </c>
      <c r="AH52" s="16">
        <v>0</v>
      </c>
      <c r="AI52" s="16">
        <v>0</v>
      </c>
      <c r="AJ52" s="16"/>
      <c r="AK52" s="16"/>
      <c r="AL52" s="16"/>
      <c r="AM52" s="16"/>
      <c r="AN52" s="16"/>
      <c r="AO52" s="16"/>
      <c r="AP52" s="16"/>
      <c r="AQ52" s="16"/>
      <c r="AR52" s="16"/>
      <c r="AS52" s="16"/>
      <c r="AT52" s="16"/>
    </row>
    <row r="53" spans="1:46" s="13" customFormat="1" ht="13" x14ac:dyDescent="0.3">
      <c r="A53" s="45" t="s">
        <v>180</v>
      </c>
      <c r="B53" s="16">
        <v>34813</v>
      </c>
      <c r="C53" s="16">
        <v>55020</v>
      </c>
      <c r="D53" s="16">
        <v>43868</v>
      </c>
      <c r="E53" s="16">
        <v>47959</v>
      </c>
      <c r="F53" s="16">
        <v>53041</v>
      </c>
      <c r="G53" s="16">
        <v>53041</v>
      </c>
      <c r="H53" s="16">
        <v>47542</v>
      </c>
      <c r="I53" s="16">
        <v>47918</v>
      </c>
      <c r="J53" s="16">
        <v>128592</v>
      </c>
      <c r="K53" s="15"/>
      <c r="L53" s="16">
        <v>43455</v>
      </c>
      <c r="M53" s="16">
        <v>40873</v>
      </c>
      <c r="N53" s="16">
        <v>45868</v>
      </c>
      <c r="O53" s="16">
        <v>34813</v>
      </c>
      <c r="P53" s="16">
        <v>43990</v>
      </c>
      <c r="Q53" s="16">
        <v>49504</v>
      </c>
      <c r="R53" s="16">
        <v>57302</v>
      </c>
      <c r="S53" s="16">
        <v>55020</v>
      </c>
      <c r="T53" s="16">
        <v>46682</v>
      </c>
      <c r="U53" s="16">
        <v>53993</v>
      </c>
      <c r="V53" s="16">
        <v>46929</v>
      </c>
      <c r="W53" s="16">
        <v>43868</v>
      </c>
      <c r="X53" s="16">
        <v>39176</v>
      </c>
      <c r="Y53" s="16">
        <v>39195</v>
      </c>
      <c r="Z53" s="16">
        <v>41284</v>
      </c>
      <c r="AA53" s="16">
        <v>47959</v>
      </c>
      <c r="AB53" s="16">
        <v>44816</v>
      </c>
      <c r="AC53" s="16">
        <v>49849</v>
      </c>
      <c r="AD53" s="16">
        <v>42078</v>
      </c>
      <c r="AE53" s="16">
        <v>53041</v>
      </c>
      <c r="AF53" s="16">
        <v>52822</v>
      </c>
      <c r="AG53" s="16">
        <v>49128</v>
      </c>
      <c r="AH53" s="16">
        <v>49358</v>
      </c>
      <c r="AI53" s="16">
        <v>47542</v>
      </c>
      <c r="AJ53" s="16">
        <v>62917</v>
      </c>
      <c r="AK53" s="16">
        <v>72586</v>
      </c>
      <c r="AL53" s="16">
        <v>54427</v>
      </c>
      <c r="AM53" s="16">
        <v>47918</v>
      </c>
      <c r="AN53" s="16">
        <v>45797</v>
      </c>
      <c r="AO53" s="16">
        <v>56209</v>
      </c>
      <c r="AP53" s="16">
        <v>51553</v>
      </c>
      <c r="AQ53" s="16">
        <v>128592</v>
      </c>
      <c r="AR53" s="16">
        <v>132498</v>
      </c>
      <c r="AS53" s="16">
        <v>66976</v>
      </c>
      <c r="AT53" s="16">
        <v>61986</v>
      </c>
    </row>
    <row r="54" spans="1:46" s="13" customFormat="1" ht="13" x14ac:dyDescent="0.3">
      <c r="A54" s="45" t="s">
        <v>171</v>
      </c>
      <c r="B54" s="16">
        <v>62330</v>
      </c>
      <c r="C54" s="16">
        <v>81697</v>
      </c>
      <c r="D54" s="16">
        <v>89980</v>
      </c>
      <c r="E54" s="16">
        <v>78864</v>
      </c>
      <c r="F54" s="16">
        <v>121250</v>
      </c>
      <c r="G54" s="16">
        <v>173900</v>
      </c>
      <c r="H54" s="16">
        <v>115090</v>
      </c>
      <c r="I54" s="16">
        <v>98337</v>
      </c>
      <c r="J54" s="16">
        <v>86454</v>
      </c>
      <c r="K54" s="15"/>
      <c r="L54" s="16">
        <v>63214</v>
      </c>
      <c r="M54" s="16">
        <v>62374</v>
      </c>
      <c r="N54" s="16">
        <v>71607</v>
      </c>
      <c r="O54" s="16">
        <v>62330</v>
      </c>
      <c r="P54" s="16">
        <v>63009</v>
      </c>
      <c r="Q54" s="16">
        <v>95523</v>
      </c>
      <c r="R54" s="16">
        <v>88674</v>
      </c>
      <c r="S54" s="16">
        <v>81697</v>
      </c>
      <c r="T54" s="16">
        <v>84214</v>
      </c>
      <c r="U54" s="16">
        <v>78685</v>
      </c>
      <c r="V54" s="16">
        <v>78457</v>
      </c>
      <c r="W54" s="16">
        <v>89980</v>
      </c>
      <c r="X54" s="16">
        <v>87869</v>
      </c>
      <c r="Y54" s="16">
        <v>86915</v>
      </c>
      <c r="Z54" s="16">
        <v>86296</v>
      </c>
      <c r="AA54" s="16">
        <v>78864</v>
      </c>
      <c r="AB54" s="16">
        <v>73003</v>
      </c>
      <c r="AC54" s="16">
        <v>73544</v>
      </c>
      <c r="AD54" s="16">
        <v>611</v>
      </c>
      <c r="AE54" s="16">
        <v>173901</v>
      </c>
      <c r="AF54" s="16">
        <v>176195</v>
      </c>
      <c r="AG54" s="16">
        <v>111985</v>
      </c>
      <c r="AH54" s="16">
        <v>105146</v>
      </c>
      <c r="AI54" s="16">
        <v>115090</v>
      </c>
      <c r="AJ54" s="16">
        <v>105561</v>
      </c>
      <c r="AK54" s="16">
        <f>116912+3212</f>
        <v>120124</v>
      </c>
      <c r="AL54" s="16">
        <v>123145</v>
      </c>
      <c r="AM54" s="16">
        <v>98337</v>
      </c>
      <c r="AN54" s="16">
        <v>95754</v>
      </c>
      <c r="AO54" s="16">
        <v>95710</v>
      </c>
      <c r="AP54" s="16">
        <v>94849</v>
      </c>
      <c r="AQ54" s="16">
        <v>86454</v>
      </c>
      <c r="AR54" s="16">
        <v>87974</v>
      </c>
      <c r="AS54" s="16">
        <f>2547+97590</f>
        <v>100137</v>
      </c>
      <c r="AT54" s="16">
        <v>103865</v>
      </c>
    </row>
    <row r="55" spans="1:46" s="19" customFormat="1" ht="13.5" thickBot="1" x14ac:dyDescent="0.35">
      <c r="A55" s="25" t="s">
        <v>172</v>
      </c>
      <c r="B55" s="16"/>
      <c r="C55" s="16"/>
      <c r="D55" s="16"/>
      <c r="E55" s="16">
        <v>0</v>
      </c>
      <c r="F55" s="16">
        <v>0</v>
      </c>
      <c r="G55" s="16"/>
      <c r="H55" s="16">
        <v>0</v>
      </c>
      <c r="I55" s="16">
        <v>26498</v>
      </c>
      <c r="J55" s="16"/>
      <c r="K55" s="15"/>
      <c r="L55" s="16"/>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74193</v>
      </c>
      <c r="AE55" s="16">
        <v>0</v>
      </c>
      <c r="AF55" s="16">
        <v>0</v>
      </c>
      <c r="AG55" s="16">
        <v>0</v>
      </c>
      <c r="AH55" s="16">
        <v>0</v>
      </c>
      <c r="AI55" s="16">
        <v>0</v>
      </c>
      <c r="AJ55" s="16"/>
      <c r="AK55" s="16">
        <v>17364</v>
      </c>
      <c r="AL55" s="16">
        <v>23997</v>
      </c>
      <c r="AM55" s="16">
        <v>26498</v>
      </c>
      <c r="AN55" s="16"/>
      <c r="AO55" s="16"/>
      <c r="AP55" s="16"/>
      <c r="AQ55" s="16"/>
      <c r="AR55" s="16"/>
      <c r="AS55" s="16"/>
      <c r="AT55" s="16"/>
    </row>
    <row r="56" spans="1:46" s="24" customFormat="1" ht="13.5" thickBot="1" x14ac:dyDescent="0.35">
      <c r="A56" s="48" t="s">
        <v>181</v>
      </c>
      <c r="B56" s="23">
        <v>748679</v>
      </c>
      <c r="C56" s="23">
        <v>765742</v>
      </c>
      <c r="D56" s="23">
        <v>1042886</v>
      </c>
      <c r="E56" s="23">
        <v>1089584</v>
      </c>
      <c r="F56" s="23">
        <v>1233599</v>
      </c>
      <c r="G56" s="23">
        <v>1314349</v>
      </c>
      <c r="H56" s="23">
        <f t="shared" ref="H56:I56" si="55">SUM(H46:H55)</f>
        <v>1223847</v>
      </c>
      <c r="I56" s="23">
        <f t="shared" si="55"/>
        <v>3395859</v>
      </c>
      <c r="J56" s="23">
        <v>2206765</v>
      </c>
      <c r="K56" s="15"/>
      <c r="L56" s="23">
        <v>707708</v>
      </c>
      <c r="M56" s="23">
        <v>1889036</v>
      </c>
      <c r="N56" s="23">
        <v>792146</v>
      </c>
      <c r="O56" s="23">
        <v>748679</v>
      </c>
      <c r="P56" s="23">
        <v>729449</v>
      </c>
      <c r="Q56" s="23">
        <v>736704</v>
      </c>
      <c r="R56" s="23">
        <v>762110</v>
      </c>
      <c r="S56" s="23">
        <v>765742</v>
      </c>
      <c r="T56" s="23">
        <v>742462</v>
      </c>
      <c r="U56" s="23">
        <v>895329</v>
      </c>
      <c r="V56" s="23">
        <v>695329</v>
      </c>
      <c r="W56" s="23">
        <v>1042886</v>
      </c>
      <c r="X56" s="23">
        <v>969409</v>
      </c>
      <c r="Y56" s="23">
        <v>940555</v>
      </c>
      <c r="Z56" s="23">
        <v>945845</v>
      </c>
      <c r="AA56" s="23">
        <v>1089584</v>
      </c>
      <c r="AB56" s="23">
        <v>1031694</v>
      </c>
      <c r="AC56" s="23">
        <v>1191034</v>
      </c>
      <c r="AD56" s="23">
        <v>1056340</v>
      </c>
      <c r="AE56" s="23">
        <f t="shared" ref="AE56:AI56" si="56">SUM(AE46:AE55)</f>
        <v>1286250</v>
      </c>
      <c r="AF56" s="23">
        <f t="shared" si="56"/>
        <v>1314473</v>
      </c>
      <c r="AG56" s="23">
        <f t="shared" si="56"/>
        <v>950072</v>
      </c>
      <c r="AH56" s="23">
        <f t="shared" si="56"/>
        <v>992040</v>
      </c>
      <c r="AI56" s="23">
        <f t="shared" si="56"/>
        <v>1223847</v>
      </c>
      <c r="AJ56" s="23">
        <f t="shared" ref="AJ56" si="57">SUM(AJ46:AJ55)</f>
        <v>1559678</v>
      </c>
      <c r="AK56" s="23">
        <f>SUM(AK46:AK55)</f>
        <v>1279285</v>
      </c>
      <c r="AL56" s="23">
        <f>SUM(AL46:AL55)</f>
        <v>1090045</v>
      </c>
      <c r="AM56" s="23">
        <f t="shared" ref="AM56:AO56" si="58">SUM(AM46:AM55)</f>
        <v>3395859</v>
      </c>
      <c r="AN56" s="23">
        <f t="shared" si="58"/>
        <v>1587350</v>
      </c>
      <c r="AO56" s="23">
        <f t="shared" si="58"/>
        <v>1423153</v>
      </c>
      <c r="AP56" s="23">
        <f t="shared" ref="AP56:AQ56" si="59">SUM(AP46:AP55)</f>
        <v>1424833</v>
      </c>
      <c r="AQ56" s="23">
        <f t="shared" si="59"/>
        <v>2206765</v>
      </c>
      <c r="AR56" s="23">
        <f t="shared" ref="AR56:AS56" si="60">SUM(AR46:AR55)</f>
        <v>2386904</v>
      </c>
      <c r="AS56" s="23">
        <f t="shared" si="60"/>
        <v>2373671</v>
      </c>
      <c r="AT56" s="23">
        <f t="shared" ref="AT56" si="61">SUM(AT46:AT55)</f>
        <v>2698733</v>
      </c>
    </row>
    <row r="57" spans="1:46" s="24" customFormat="1" ht="13.5" thickBot="1" x14ac:dyDescent="0.35">
      <c r="A57" s="48" t="s">
        <v>182</v>
      </c>
      <c r="B57" s="23">
        <v>2220223</v>
      </c>
      <c r="C57" s="23">
        <v>2609747</v>
      </c>
      <c r="D57" s="23">
        <v>2738400</v>
      </c>
      <c r="E57" s="23">
        <v>2458866</v>
      </c>
      <c r="F57" s="23">
        <v>2861188</v>
      </c>
      <c r="G57" s="23">
        <v>2951104</v>
      </c>
      <c r="H57" s="23">
        <f t="shared" ref="H57:I57" si="62">H56+H45</f>
        <v>3194134</v>
      </c>
      <c r="I57" s="23">
        <f t="shared" si="62"/>
        <v>3797005</v>
      </c>
      <c r="J57" s="23">
        <v>4748889</v>
      </c>
      <c r="K57" s="15"/>
      <c r="L57" s="23">
        <v>2325195</v>
      </c>
      <c r="M57" s="23">
        <v>2149172</v>
      </c>
      <c r="N57" s="23">
        <v>2204020</v>
      </c>
      <c r="O57" s="23">
        <v>2220223</v>
      </c>
      <c r="P57" s="23">
        <v>2146625</v>
      </c>
      <c r="Q57" s="23">
        <v>2187527</v>
      </c>
      <c r="R57" s="23">
        <v>2227701</v>
      </c>
      <c r="S57" s="23">
        <v>2609747</v>
      </c>
      <c r="T57" s="23">
        <v>2583716.3045939831</v>
      </c>
      <c r="U57" s="23">
        <v>2786590.769228071</v>
      </c>
      <c r="V57" s="23">
        <v>2518899.4028817397</v>
      </c>
      <c r="W57" s="23">
        <v>2738400</v>
      </c>
      <c r="X57" s="23">
        <v>2591489</v>
      </c>
      <c r="Y57" s="23">
        <v>2551065</v>
      </c>
      <c r="Z57" s="23">
        <v>2571045</v>
      </c>
      <c r="AA57" s="23">
        <v>2458866</v>
      </c>
      <c r="AB57" s="23">
        <v>2408200</v>
      </c>
      <c r="AC57" s="23">
        <v>2801510</v>
      </c>
      <c r="AD57" s="23">
        <v>2670705</v>
      </c>
      <c r="AE57" s="23">
        <f t="shared" ref="AE57:AI57" si="63">AE56+AE45</f>
        <v>2923005</v>
      </c>
      <c r="AF57" s="23">
        <f t="shared" si="63"/>
        <v>3025945</v>
      </c>
      <c r="AG57" s="23">
        <f t="shared" si="63"/>
        <v>2911793</v>
      </c>
      <c r="AH57" s="23">
        <f t="shared" si="63"/>
        <v>2966719</v>
      </c>
      <c r="AI57" s="23">
        <f t="shared" si="63"/>
        <v>3194134</v>
      </c>
      <c r="AJ57" s="23">
        <f t="shared" ref="AJ57" si="64">AJ56+AJ45</f>
        <v>3756841</v>
      </c>
      <c r="AK57" s="23">
        <f>AK56+AK45</f>
        <v>3447211</v>
      </c>
      <c r="AL57" s="23">
        <f>AL56+AL45</f>
        <v>3269361</v>
      </c>
      <c r="AM57" s="23">
        <f t="shared" ref="AM57:AO57" si="65">AM56+AM45</f>
        <v>3797005</v>
      </c>
      <c r="AN57" s="23">
        <f t="shared" si="65"/>
        <v>3748594</v>
      </c>
      <c r="AO57" s="23">
        <f t="shared" si="65"/>
        <v>3791734</v>
      </c>
      <c r="AP57" s="23">
        <f t="shared" ref="AP57:AQ57" si="66">AP56+AP45</f>
        <v>3904213</v>
      </c>
      <c r="AQ57" s="23">
        <f t="shared" si="66"/>
        <v>4748889</v>
      </c>
      <c r="AR57" s="23">
        <f t="shared" ref="AR57:AS57" si="67">AR56+AR45</f>
        <v>4897285</v>
      </c>
      <c r="AS57" s="23">
        <f t="shared" si="67"/>
        <v>4832003</v>
      </c>
      <c r="AT57" s="23">
        <f t="shared" ref="AT57" si="68">AT56+AT45</f>
        <v>5173210</v>
      </c>
    </row>
    <row r="58" spans="1:46" s="24" customFormat="1" ht="13.5" thickBot="1" x14ac:dyDescent="0.35">
      <c r="A58" s="48" t="s">
        <v>183</v>
      </c>
      <c r="B58" s="23">
        <v>3205697</v>
      </c>
      <c r="C58" s="23">
        <v>3951251</v>
      </c>
      <c r="D58" s="23">
        <v>4501892</v>
      </c>
      <c r="E58" s="23">
        <v>4643511</v>
      </c>
      <c r="F58" s="23">
        <v>4831303</v>
      </c>
      <c r="G58" s="23">
        <v>4827470</v>
      </c>
      <c r="H58" s="23">
        <f t="shared" ref="H58:I58" si="69">H57+H36</f>
        <v>5170913</v>
      </c>
      <c r="I58" s="23">
        <f t="shared" si="69"/>
        <v>5915543</v>
      </c>
      <c r="J58" s="23">
        <v>7135218</v>
      </c>
      <c r="K58" s="15"/>
      <c r="L58" s="23">
        <v>3227492</v>
      </c>
      <c r="M58" s="23">
        <v>3010648</v>
      </c>
      <c r="N58" s="23">
        <v>3090207</v>
      </c>
      <c r="O58" s="23">
        <v>3205697</v>
      </c>
      <c r="P58" s="23">
        <v>3215281</v>
      </c>
      <c r="Q58" s="23">
        <v>3322529</v>
      </c>
      <c r="R58" s="23">
        <v>3479630</v>
      </c>
      <c r="S58" s="23">
        <v>3951251</v>
      </c>
      <c r="T58" s="23">
        <v>4029008.3045939831</v>
      </c>
      <c r="U58" s="23">
        <v>4212796.769228071</v>
      </c>
      <c r="V58" s="23">
        <v>4110996.4028817397</v>
      </c>
      <c r="W58" s="23">
        <v>4501892</v>
      </c>
      <c r="X58" s="23">
        <v>4452611</v>
      </c>
      <c r="Y58" s="23">
        <v>4500066</v>
      </c>
      <c r="Z58" s="23">
        <v>4604676</v>
      </c>
      <c r="AA58" s="23">
        <v>4643511</v>
      </c>
      <c r="AB58" s="23">
        <v>4665833</v>
      </c>
      <c r="AC58" s="23">
        <v>4747448</v>
      </c>
      <c r="AD58" s="23">
        <v>4672271</v>
      </c>
      <c r="AE58" s="23">
        <f t="shared" ref="AE58:AI58" si="70">AE57+AE36</f>
        <v>4822132</v>
      </c>
      <c r="AF58" s="23">
        <f t="shared" si="70"/>
        <v>4962102</v>
      </c>
      <c r="AG58" s="23">
        <f t="shared" si="70"/>
        <v>4860872</v>
      </c>
      <c r="AH58" s="23">
        <f t="shared" si="70"/>
        <v>4900126</v>
      </c>
      <c r="AI58" s="23">
        <f t="shared" si="70"/>
        <v>5170913</v>
      </c>
      <c r="AJ58" s="23">
        <f t="shared" ref="AJ58" si="71">AJ57+AJ36</f>
        <v>5759394</v>
      </c>
      <c r="AK58" s="23">
        <f>AK57+AK36</f>
        <v>5435831</v>
      </c>
      <c r="AL58" s="23">
        <f>AL57+AL36</f>
        <v>5311028</v>
      </c>
      <c r="AM58" s="23">
        <f t="shared" ref="AM58:AO58" si="72">AM57+AM36</f>
        <v>5915543</v>
      </c>
      <c r="AN58" s="23">
        <f t="shared" si="72"/>
        <v>6053837</v>
      </c>
      <c r="AO58" s="23">
        <f t="shared" si="72"/>
        <v>5969918</v>
      </c>
      <c r="AP58" s="23">
        <f t="shared" ref="AP58:AQ58" si="73">AP57+AP36</f>
        <v>6200698</v>
      </c>
      <c r="AQ58" s="23">
        <f t="shared" si="73"/>
        <v>7135218</v>
      </c>
      <c r="AR58" s="23">
        <f t="shared" ref="AR58:AS58" si="74">AR57+AR36</f>
        <v>7390858</v>
      </c>
      <c r="AS58" s="23">
        <f t="shared" si="74"/>
        <v>7345461</v>
      </c>
      <c r="AT58" s="23">
        <f t="shared" ref="AT58" si="75">AT57+AT36</f>
        <v>7707606</v>
      </c>
    </row>
    <row r="59" spans="1:46" s="4" customFormat="1" ht="13" x14ac:dyDescent="0.3">
      <c r="A59" s="38"/>
      <c r="B59" s="83">
        <v>0</v>
      </c>
      <c r="C59" s="83">
        <v>0</v>
      </c>
      <c r="D59" s="83">
        <v>0</v>
      </c>
      <c r="E59" s="83">
        <v>0</v>
      </c>
      <c r="F59" s="83">
        <v>0</v>
      </c>
      <c r="G59" s="83">
        <v>0</v>
      </c>
      <c r="H59" s="55">
        <f t="shared" ref="H59:I59" si="76">H58-H24</f>
        <v>0</v>
      </c>
      <c r="I59" s="55">
        <f t="shared" si="76"/>
        <v>0</v>
      </c>
      <c r="J59" s="83">
        <v>0</v>
      </c>
      <c r="L59" s="55">
        <f t="shared" ref="L59:V59" si="77">L58-L24</f>
        <v>0</v>
      </c>
      <c r="M59" s="55">
        <f t="shared" si="77"/>
        <v>0</v>
      </c>
      <c r="N59" s="55">
        <f t="shared" si="77"/>
        <v>0</v>
      </c>
      <c r="O59" s="55">
        <f t="shared" si="77"/>
        <v>0</v>
      </c>
      <c r="P59" s="55">
        <f t="shared" si="77"/>
        <v>0</v>
      </c>
      <c r="Q59" s="55">
        <f t="shared" si="77"/>
        <v>0</v>
      </c>
      <c r="R59" s="55">
        <f t="shared" si="77"/>
        <v>0</v>
      </c>
      <c r="S59" s="55">
        <f t="shared" si="77"/>
        <v>0</v>
      </c>
      <c r="T59" s="55">
        <f t="shared" si="77"/>
        <v>0</v>
      </c>
      <c r="U59" s="55">
        <f t="shared" si="77"/>
        <v>0</v>
      </c>
      <c r="V59" s="55">
        <f t="shared" si="77"/>
        <v>0.40288173966109753</v>
      </c>
      <c r="W59" s="55">
        <f t="shared" ref="W59:AJ59" si="78">W58-W24</f>
        <v>0</v>
      </c>
      <c r="X59" s="55">
        <f t="shared" si="78"/>
        <v>0</v>
      </c>
      <c r="Y59" s="55">
        <f t="shared" si="78"/>
        <v>0</v>
      </c>
      <c r="Z59" s="55">
        <f t="shared" si="78"/>
        <v>0</v>
      </c>
      <c r="AA59" s="55">
        <f t="shared" si="78"/>
        <v>0</v>
      </c>
      <c r="AB59" s="55">
        <f t="shared" si="78"/>
        <v>0</v>
      </c>
      <c r="AC59" s="55">
        <f t="shared" si="78"/>
        <v>0</v>
      </c>
      <c r="AD59" s="55">
        <f t="shared" si="78"/>
        <v>0</v>
      </c>
      <c r="AE59" s="55">
        <f t="shared" si="78"/>
        <v>0</v>
      </c>
      <c r="AF59" s="55">
        <f t="shared" si="78"/>
        <v>0</v>
      </c>
      <c r="AG59" s="55">
        <f t="shared" si="78"/>
        <v>0</v>
      </c>
      <c r="AH59" s="55">
        <f t="shared" si="78"/>
        <v>0</v>
      </c>
      <c r="AI59" s="55">
        <f t="shared" si="78"/>
        <v>0</v>
      </c>
      <c r="AJ59" s="55">
        <f t="shared" si="78"/>
        <v>0</v>
      </c>
      <c r="AK59" s="55">
        <f>AK58-AK24</f>
        <v>0</v>
      </c>
      <c r="AL59" s="55">
        <f>AL58-AL24</f>
        <v>0</v>
      </c>
      <c r="AM59" s="55">
        <f t="shared" ref="AM59:AN59" si="79">AM58-AM24</f>
        <v>0</v>
      </c>
      <c r="AN59" s="55">
        <f t="shared" si="79"/>
        <v>0</v>
      </c>
      <c r="AO59" s="83">
        <f t="shared" ref="AO59:AT59" si="80">+AO58-AO24</f>
        <v>0</v>
      </c>
      <c r="AP59" s="83">
        <f t="shared" si="80"/>
        <v>0</v>
      </c>
      <c r="AQ59" s="83">
        <f t="shared" si="80"/>
        <v>0</v>
      </c>
      <c r="AR59" s="83">
        <f t="shared" si="80"/>
        <v>0</v>
      </c>
      <c r="AS59" s="83">
        <f t="shared" si="80"/>
        <v>0</v>
      </c>
      <c r="AT59" s="83">
        <f t="shared" si="80"/>
        <v>0</v>
      </c>
    </row>
    <row r="60" spans="1:46" x14ac:dyDescent="0.35">
      <c r="A60" s="86" t="s">
        <v>184</v>
      </c>
    </row>
    <row r="62" spans="1:46" x14ac:dyDescent="0.35">
      <c r="A62" s="104"/>
    </row>
    <row r="63" spans="1:46" x14ac:dyDescent="0.35">
      <c r="A63" s="105"/>
    </row>
  </sheetData>
  <pageMargins left="0.25" right="0.25" top="0.75" bottom="0.75" header="0.3" footer="0.3"/>
  <pageSetup paperSize="8"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AS80"/>
  <sheetViews>
    <sheetView zoomScaleNormal="100" workbookViewId="0">
      <pane xSplit="1" ySplit="3" topLeftCell="J4" activePane="bottomRight" state="frozen"/>
      <selection pane="topRight" activeCell="B1" sqref="B1"/>
      <selection pane="bottomLeft" activeCell="A2" sqref="A2"/>
      <selection pane="bottomRight" activeCell="AQ67" sqref="AQ67"/>
    </sheetView>
  </sheetViews>
  <sheetFormatPr defaultColWidth="9.1796875" defaultRowHeight="14.5" outlineLevelCol="1" x14ac:dyDescent="0.35"/>
  <cols>
    <col min="1" max="1" width="75.1796875" style="3" customWidth="1"/>
    <col min="2" max="9" width="10.7265625" style="51" customWidth="1"/>
    <col min="10" max="10" width="10.7265625" style="3" customWidth="1"/>
    <col min="11" max="26" width="10.81640625" style="52" hidden="1" customWidth="1" outlineLevel="1"/>
    <col min="27" max="27" width="10.81640625" style="3" hidden="1" customWidth="1" outlineLevel="1"/>
    <col min="28" max="30" width="9.1796875" style="3" hidden="1" customWidth="1" outlineLevel="1"/>
    <col min="31" max="31" width="8.7265625" style="3" hidden="1" customWidth="1" outlineLevel="1" collapsed="1"/>
    <col min="32" max="33" width="9.1796875" style="3" hidden="1" customWidth="1" outlineLevel="1"/>
    <col min="34" max="34" width="9.90625" style="3" customWidth="1" collapsed="1"/>
    <col min="35" max="39" width="9.90625" style="3" customWidth="1"/>
    <col min="40" max="45" width="9.90625" style="51" customWidth="1"/>
    <col min="46" max="16384" width="9.1796875" style="3"/>
  </cols>
  <sheetData>
    <row r="1" spans="1:45" ht="21" x14ac:dyDescent="0.5">
      <c r="A1" s="9" t="s">
        <v>185</v>
      </c>
      <c r="L1" s="84"/>
    </row>
    <row r="2" spans="1:45" x14ac:dyDescent="0.35">
      <c r="I2" s="110"/>
      <c r="K2" s="148" t="s">
        <v>19</v>
      </c>
      <c r="L2" s="148"/>
      <c r="M2" s="148"/>
      <c r="N2" s="148"/>
      <c r="O2" s="148"/>
      <c r="P2" s="148"/>
      <c r="Q2" s="148"/>
      <c r="R2" s="148"/>
      <c r="S2" s="148"/>
      <c r="T2" s="148"/>
      <c r="U2" s="148"/>
      <c r="V2" s="148"/>
      <c r="W2" s="85"/>
      <c r="X2" s="87"/>
      <c r="Y2" s="88"/>
      <c r="Z2" s="89"/>
      <c r="AA2" s="91"/>
      <c r="AB2" s="92"/>
      <c r="AC2" s="94"/>
      <c r="AD2" s="95"/>
      <c r="AE2" s="102"/>
      <c r="AF2" s="102"/>
      <c r="AG2" s="102"/>
      <c r="AH2" s="102"/>
      <c r="AI2" s="102"/>
      <c r="AJ2" s="102"/>
      <c r="AK2" s="102"/>
      <c r="AL2" s="103"/>
      <c r="AM2" s="103"/>
      <c r="AN2" s="108"/>
      <c r="AO2" s="109"/>
      <c r="AP2" s="110"/>
      <c r="AQ2" s="111"/>
      <c r="AR2" s="112"/>
      <c r="AS2" s="124"/>
    </row>
    <row r="3" spans="1:45" s="4" customFormat="1" ht="26" x14ac:dyDescent="0.3">
      <c r="A3" s="120" t="s">
        <v>100</v>
      </c>
      <c r="B3" s="60" t="s">
        <v>1</v>
      </c>
      <c r="C3" s="60" t="s">
        <v>29</v>
      </c>
      <c r="D3" s="60">
        <v>2016</v>
      </c>
      <c r="E3" s="60">
        <v>2017</v>
      </c>
      <c r="F3" s="60">
        <v>2018</v>
      </c>
      <c r="G3" s="60" t="s">
        <v>65</v>
      </c>
      <c r="H3" s="60">
        <v>2020</v>
      </c>
      <c r="I3" s="60">
        <v>2021</v>
      </c>
      <c r="J3" s="12"/>
      <c r="K3" s="42" t="s">
        <v>4</v>
      </c>
      <c r="L3" s="42" t="s">
        <v>5</v>
      </c>
      <c r="M3" s="42" t="s">
        <v>6</v>
      </c>
      <c r="N3" s="42" t="s">
        <v>7</v>
      </c>
      <c r="O3" s="42" t="s">
        <v>8</v>
      </c>
      <c r="P3" s="42" t="s">
        <v>9</v>
      </c>
      <c r="Q3" s="42" t="s">
        <v>10</v>
      </c>
      <c r="R3" s="42" t="s">
        <v>11</v>
      </c>
      <c r="S3" s="42" t="s">
        <v>20</v>
      </c>
      <c r="T3" s="42" t="s">
        <v>23</v>
      </c>
      <c r="U3" s="42" t="s">
        <v>25</v>
      </c>
      <c r="V3" s="42" t="s">
        <v>27</v>
      </c>
      <c r="W3" s="42" t="s">
        <v>34</v>
      </c>
      <c r="X3" s="42" t="s">
        <v>37</v>
      </c>
      <c r="Y3" s="42" t="s">
        <v>39</v>
      </c>
      <c r="Z3" s="42" t="s">
        <v>41</v>
      </c>
      <c r="AA3" s="42" t="s">
        <v>44</v>
      </c>
      <c r="AB3" s="42" t="s">
        <v>45</v>
      </c>
      <c r="AC3" s="42" t="s">
        <v>47</v>
      </c>
      <c r="AD3" s="42" t="s">
        <v>49</v>
      </c>
      <c r="AE3" s="42" t="s">
        <v>79</v>
      </c>
      <c r="AF3" s="42" t="s">
        <v>80</v>
      </c>
      <c r="AG3" s="42" t="s">
        <v>81</v>
      </c>
      <c r="AH3" s="116" t="s">
        <v>302</v>
      </c>
      <c r="AI3" s="116" t="s">
        <v>98</v>
      </c>
      <c r="AJ3" s="116" t="s">
        <v>301</v>
      </c>
      <c r="AK3" s="116" t="s">
        <v>298</v>
      </c>
      <c r="AL3" s="116" t="s">
        <v>300</v>
      </c>
      <c r="AM3" s="116" t="s">
        <v>299</v>
      </c>
      <c r="AN3" s="116" t="s">
        <v>97</v>
      </c>
      <c r="AO3" s="116" t="s">
        <v>96</v>
      </c>
      <c r="AP3" s="116" t="s">
        <v>95</v>
      </c>
      <c r="AQ3" s="116" t="s">
        <v>94</v>
      </c>
      <c r="AR3" s="116" t="s">
        <v>93</v>
      </c>
      <c r="AS3" s="126" t="s">
        <v>293</v>
      </c>
    </row>
    <row r="4" spans="1:45" s="6" customFormat="1" ht="13.5" thickBot="1" x14ac:dyDescent="0.35">
      <c r="A4" s="20" t="s">
        <v>186</v>
      </c>
      <c r="B4" s="61"/>
      <c r="C4" s="61"/>
      <c r="D4" s="61"/>
      <c r="E4" s="61"/>
      <c r="F4" s="61"/>
      <c r="G4" s="61"/>
      <c r="H4" s="61"/>
      <c r="I4" s="61"/>
      <c r="J4" s="19"/>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row>
    <row r="5" spans="1:45" s="4" customFormat="1" ht="13.5" thickBot="1" x14ac:dyDescent="0.35">
      <c r="A5" s="22" t="s">
        <v>187</v>
      </c>
      <c r="B5" s="23">
        <v>133782</v>
      </c>
      <c r="C5" s="23">
        <v>346005</v>
      </c>
      <c r="D5" s="23">
        <v>594136</v>
      </c>
      <c r="E5" s="23">
        <v>393975</v>
      </c>
      <c r="F5" s="23">
        <v>183491</v>
      </c>
      <c r="G5" s="23">
        <v>109081</v>
      </c>
      <c r="H5" s="23">
        <v>128030</v>
      </c>
      <c r="I5" s="23">
        <v>291637</v>
      </c>
      <c r="J5" s="24"/>
      <c r="K5" s="23">
        <v>13014</v>
      </c>
      <c r="L5" s="23">
        <v>34788</v>
      </c>
      <c r="M5" s="23">
        <v>71798</v>
      </c>
      <c r="N5" s="23">
        <v>133782</v>
      </c>
      <c r="O5" s="23">
        <v>53223</v>
      </c>
      <c r="P5" s="23">
        <v>138783</v>
      </c>
      <c r="Q5" s="23">
        <v>258115</v>
      </c>
      <c r="R5" s="23">
        <v>346005</v>
      </c>
      <c r="S5" s="23">
        <v>102238</v>
      </c>
      <c r="T5" s="23">
        <v>264317</v>
      </c>
      <c r="U5" s="23">
        <v>419887</v>
      </c>
      <c r="V5" s="23">
        <v>594136</v>
      </c>
      <c r="W5" s="23">
        <v>78089</v>
      </c>
      <c r="X5" s="23">
        <v>171154</v>
      </c>
      <c r="Y5" s="23">
        <v>256309</v>
      </c>
      <c r="Z5" s="23">
        <v>393975</v>
      </c>
      <c r="AA5" s="23">
        <v>74050</v>
      </c>
      <c r="AB5" s="23">
        <v>172809</v>
      </c>
      <c r="AC5" s="23">
        <v>199724</v>
      </c>
      <c r="AD5" s="23">
        <v>112503</v>
      </c>
      <c r="AE5" s="23">
        <v>61830</v>
      </c>
      <c r="AF5" s="23">
        <v>79722</v>
      </c>
      <c r="AG5" s="23">
        <v>80132</v>
      </c>
      <c r="AH5" s="23">
        <v>109081</v>
      </c>
      <c r="AI5" s="23">
        <v>39421</v>
      </c>
      <c r="AJ5" s="23">
        <v>34017</v>
      </c>
      <c r="AK5" s="23">
        <v>76189</v>
      </c>
      <c r="AL5" s="23">
        <v>128030</v>
      </c>
      <c r="AM5" s="23">
        <v>183699</v>
      </c>
      <c r="AN5" s="23">
        <v>192290</v>
      </c>
      <c r="AO5" s="23">
        <v>233622</v>
      </c>
      <c r="AP5" s="23">
        <v>291637</v>
      </c>
      <c r="AQ5" s="23">
        <v>103984</v>
      </c>
      <c r="AR5" s="23">
        <v>147548.3419</v>
      </c>
      <c r="AS5" s="23">
        <v>232648.17600000001</v>
      </c>
    </row>
    <row r="6" spans="1:45" s="4" customFormat="1" ht="13" x14ac:dyDescent="0.3">
      <c r="A6" s="11" t="s">
        <v>188</v>
      </c>
      <c r="B6" s="21"/>
      <c r="C6" s="21"/>
      <c r="D6" s="21"/>
      <c r="E6" s="21"/>
      <c r="F6" s="21"/>
      <c r="G6" s="21"/>
      <c r="H6" s="21"/>
      <c r="I6" s="21"/>
      <c r="J6" s="13"/>
      <c r="K6" s="21"/>
      <c r="L6" s="21"/>
      <c r="M6" s="21"/>
      <c r="N6" s="21"/>
      <c r="O6" s="21"/>
      <c r="P6" s="21"/>
      <c r="Q6" s="21"/>
      <c r="R6" s="21"/>
      <c r="S6" s="21">
        <v>0</v>
      </c>
      <c r="T6" s="21"/>
      <c r="U6" s="21"/>
      <c r="V6" s="21"/>
      <c r="W6" s="21"/>
      <c r="X6" s="21"/>
      <c r="Y6" s="21"/>
      <c r="Z6" s="21"/>
      <c r="AA6" s="21"/>
      <c r="AB6" s="21"/>
      <c r="AC6" s="21"/>
      <c r="AD6" s="21">
        <f t="shared" ref="AD6:AD13" si="0">F6</f>
        <v>0</v>
      </c>
      <c r="AE6" s="21"/>
      <c r="AF6" s="21"/>
      <c r="AG6" s="21"/>
      <c r="AH6" s="21"/>
      <c r="AI6" s="21"/>
      <c r="AJ6" s="21"/>
      <c r="AK6" s="21"/>
      <c r="AL6" s="21"/>
      <c r="AM6" s="21"/>
      <c r="AN6" s="21"/>
      <c r="AO6" s="21"/>
      <c r="AP6" s="21"/>
      <c r="AQ6" s="21"/>
      <c r="AR6" s="21"/>
      <c r="AS6" s="21"/>
    </row>
    <row r="7" spans="1:45" s="4" customFormat="1" ht="13" x14ac:dyDescent="0.3">
      <c r="A7" s="11" t="s">
        <v>189</v>
      </c>
      <c r="B7" s="16">
        <v>204487</v>
      </c>
      <c r="C7" s="16">
        <v>217722</v>
      </c>
      <c r="D7" s="16">
        <v>223474</v>
      </c>
      <c r="E7" s="16">
        <v>244388</v>
      </c>
      <c r="F7" s="16">
        <v>275203</v>
      </c>
      <c r="G7" s="16">
        <v>310498</v>
      </c>
      <c r="H7" s="16">
        <v>338609</v>
      </c>
      <c r="I7" s="16">
        <v>374640</v>
      </c>
      <c r="J7" s="13"/>
      <c r="K7" s="16">
        <v>50139</v>
      </c>
      <c r="L7" s="16">
        <v>100718</v>
      </c>
      <c r="M7" s="16">
        <v>150354</v>
      </c>
      <c r="N7" s="16">
        <v>204487</v>
      </c>
      <c r="O7" s="16">
        <v>55959</v>
      </c>
      <c r="P7" s="16">
        <v>110457</v>
      </c>
      <c r="Q7" s="16">
        <v>162216</v>
      </c>
      <c r="R7" s="16">
        <v>217722</v>
      </c>
      <c r="S7" s="16">
        <v>53128</v>
      </c>
      <c r="T7" s="16">
        <v>109344</v>
      </c>
      <c r="U7" s="16">
        <v>163927</v>
      </c>
      <c r="V7" s="16">
        <v>223474</v>
      </c>
      <c r="W7" s="16">
        <v>59565</v>
      </c>
      <c r="X7" s="16">
        <v>119154</v>
      </c>
      <c r="Y7" s="16">
        <v>181777</v>
      </c>
      <c r="Z7" s="16">
        <v>244388</v>
      </c>
      <c r="AA7" s="16">
        <v>63336</v>
      </c>
      <c r="AB7" s="16">
        <v>127368</v>
      </c>
      <c r="AC7" s="16">
        <v>198002</v>
      </c>
      <c r="AD7" s="16">
        <f t="shared" si="0"/>
        <v>275203</v>
      </c>
      <c r="AE7" s="16">
        <v>76929</v>
      </c>
      <c r="AF7" s="16">
        <v>153832</v>
      </c>
      <c r="AG7" s="16">
        <v>231517</v>
      </c>
      <c r="AH7" s="16">
        <v>310498</v>
      </c>
      <c r="AI7" s="16">
        <v>81578</v>
      </c>
      <c r="AJ7" s="16">
        <v>163388</v>
      </c>
      <c r="AK7" s="16">
        <v>242755</v>
      </c>
      <c r="AL7" s="16">
        <v>338609</v>
      </c>
      <c r="AM7" s="16">
        <v>83818</v>
      </c>
      <c r="AN7" s="16">
        <v>169828</v>
      </c>
      <c r="AO7" s="16">
        <v>257317</v>
      </c>
      <c r="AP7" s="16">
        <v>374640</v>
      </c>
      <c r="AQ7" s="16">
        <v>97804</v>
      </c>
      <c r="AR7" s="16">
        <v>200886</v>
      </c>
      <c r="AS7" s="16">
        <v>313252</v>
      </c>
    </row>
    <row r="8" spans="1:45" s="4" customFormat="1" ht="13" x14ac:dyDescent="0.3">
      <c r="A8" s="11" t="s">
        <v>190</v>
      </c>
      <c r="B8" s="16">
        <v>4079</v>
      </c>
      <c r="C8" s="16">
        <v>2294</v>
      </c>
      <c r="D8" s="16">
        <v>1540</v>
      </c>
      <c r="E8" s="16">
        <v>1166</v>
      </c>
      <c r="F8" s="16">
        <v>4137</v>
      </c>
      <c r="G8" s="16">
        <v>72410</v>
      </c>
      <c r="H8" s="16">
        <v>1786</v>
      </c>
      <c r="I8" s="16">
        <v>79115</v>
      </c>
      <c r="J8" s="13"/>
      <c r="K8" s="16">
        <v>6223</v>
      </c>
      <c r="L8" s="16">
        <v>41159</v>
      </c>
      <c r="M8" s="16">
        <v>43451</v>
      </c>
      <c r="N8" s="16">
        <v>4079</v>
      </c>
      <c r="O8" s="16">
        <v>6040</v>
      </c>
      <c r="P8" s="16">
        <v>-30</v>
      </c>
      <c r="Q8" s="16">
        <v>-27</v>
      </c>
      <c r="R8" s="16">
        <v>2294</v>
      </c>
      <c r="S8" s="16">
        <v>-3</v>
      </c>
      <c r="T8" s="16">
        <v>-16</v>
      </c>
      <c r="U8" s="16">
        <v>-132</v>
      </c>
      <c r="V8" s="16">
        <v>1540</v>
      </c>
      <c r="W8" s="16">
        <v>1069</v>
      </c>
      <c r="X8" s="16">
        <v>1835</v>
      </c>
      <c r="Y8" s="16">
        <v>639</v>
      </c>
      <c r="Z8" s="16">
        <v>1166</v>
      </c>
      <c r="AA8" s="16">
        <v>-133</v>
      </c>
      <c r="AB8" s="16">
        <v>1789</v>
      </c>
      <c r="AC8" s="16">
        <v>2973</v>
      </c>
      <c r="AD8" s="16">
        <f t="shared" si="0"/>
        <v>4137</v>
      </c>
      <c r="AE8" s="16">
        <v>-93</v>
      </c>
      <c r="AF8" s="16">
        <v>36408</v>
      </c>
      <c r="AG8" s="16">
        <v>73287</v>
      </c>
      <c r="AH8" s="16">
        <v>72410</v>
      </c>
      <c r="AI8" s="16">
        <v>1</v>
      </c>
      <c r="AJ8" s="16">
        <v>48</v>
      </c>
      <c r="AK8" s="16">
        <v>92</v>
      </c>
      <c r="AL8" s="16">
        <v>1786</v>
      </c>
      <c r="AM8" s="16">
        <v>214</v>
      </c>
      <c r="AN8" s="16">
        <v>332</v>
      </c>
      <c r="AO8" s="16">
        <v>430</v>
      </c>
      <c r="AP8" s="16">
        <v>79115</v>
      </c>
      <c r="AQ8" s="16">
        <v>0</v>
      </c>
      <c r="AR8" s="16">
        <v>648</v>
      </c>
      <c r="AS8" s="16">
        <v>957</v>
      </c>
    </row>
    <row r="9" spans="1:45" s="4" customFormat="1" ht="13" x14ac:dyDescent="0.3">
      <c r="A9" s="11" t="s">
        <v>191</v>
      </c>
      <c r="B9" s="16">
        <v>5998</v>
      </c>
      <c r="C9" s="16">
        <v>63838</v>
      </c>
      <c r="D9" s="16">
        <v>-3130</v>
      </c>
      <c r="E9" s="16">
        <v>16687</v>
      </c>
      <c r="F9" s="16">
        <v>2012</v>
      </c>
      <c r="G9" s="16">
        <v>3034</v>
      </c>
      <c r="H9" s="16">
        <v>-48186</v>
      </c>
      <c r="I9" s="16">
        <v>-3007</v>
      </c>
      <c r="J9" s="13"/>
      <c r="K9" s="16">
        <v>2323</v>
      </c>
      <c r="L9" s="16">
        <v>5377</v>
      </c>
      <c r="M9" s="16">
        <v>1834</v>
      </c>
      <c r="N9" s="16">
        <v>5998</v>
      </c>
      <c r="O9" s="16">
        <v>21097</v>
      </c>
      <c r="P9" s="16">
        <v>8775</v>
      </c>
      <c r="Q9" s="16">
        <v>11981</v>
      </c>
      <c r="R9" s="16">
        <v>63838</v>
      </c>
      <c r="S9" s="16">
        <v>-187</v>
      </c>
      <c r="T9" s="16">
        <v>-7258</v>
      </c>
      <c r="U9" s="16">
        <v>-1680</v>
      </c>
      <c r="V9" s="16">
        <v>-3130</v>
      </c>
      <c r="W9" s="16">
        <v>9779</v>
      </c>
      <c r="X9" s="16">
        <v>9962</v>
      </c>
      <c r="Y9" s="16">
        <v>5731</v>
      </c>
      <c r="Z9" s="16">
        <v>16687</v>
      </c>
      <c r="AA9" s="16">
        <v>-513</v>
      </c>
      <c r="AB9" s="16">
        <v>-3932</v>
      </c>
      <c r="AC9" s="16">
        <v>-519</v>
      </c>
      <c r="AD9" s="16">
        <f t="shared" si="0"/>
        <v>2012</v>
      </c>
      <c r="AE9" s="16">
        <v>159</v>
      </c>
      <c r="AF9" s="16">
        <v>6282</v>
      </c>
      <c r="AG9" s="16">
        <v>-14863</v>
      </c>
      <c r="AH9" s="16">
        <v>3034</v>
      </c>
      <c r="AI9" s="16">
        <v>-33932</v>
      </c>
      <c r="AJ9" s="16">
        <v>-18550</v>
      </c>
      <c r="AK9" s="16">
        <v>-29576</v>
      </c>
      <c r="AL9" s="16">
        <v>-48186</v>
      </c>
      <c r="AM9" s="16">
        <v>-13170</v>
      </c>
      <c r="AN9" s="16">
        <v>17650</v>
      </c>
      <c r="AO9" s="16">
        <v>-10716</v>
      </c>
      <c r="AP9" s="16">
        <v>-3007</v>
      </c>
      <c r="AQ9" s="16">
        <v>-9847</v>
      </c>
      <c r="AR9" s="16">
        <v>-11403</v>
      </c>
      <c r="AS9" s="16">
        <v>-56942</v>
      </c>
    </row>
    <row r="10" spans="1:45" s="4" customFormat="1" ht="13" x14ac:dyDescent="0.3">
      <c r="A10" s="11" t="s">
        <v>192</v>
      </c>
      <c r="B10" s="16">
        <v>6454</v>
      </c>
      <c r="C10" s="16">
        <v>6347</v>
      </c>
      <c r="D10" s="16">
        <v>-14347</v>
      </c>
      <c r="E10" s="16">
        <v>-12884</v>
      </c>
      <c r="F10" s="16">
        <v>1165</v>
      </c>
      <c r="G10" s="16">
        <v>-873</v>
      </c>
      <c r="H10" s="16">
        <v>-5127</v>
      </c>
      <c r="I10" s="16">
        <v>202</v>
      </c>
      <c r="J10" s="13"/>
      <c r="K10" s="16">
        <v>0</v>
      </c>
      <c r="L10" s="16">
        <v>0</v>
      </c>
      <c r="M10" s="16">
        <v>5765</v>
      </c>
      <c r="N10" s="16">
        <v>6454</v>
      </c>
      <c r="O10" s="16">
        <v>6162</v>
      </c>
      <c r="P10" s="16">
        <v>6347</v>
      </c>
      <c r="Q10" s="16">
        <v>6362</v>
      </c>
      <c r="R10" s="16">
        <v>6347</v>
      </c>
      <c r="S10" s="16">
        <v>0</v>
      </c>
      <c r="T10" s="16">
        <v>-14984</v>
      </c>
      <c r="U10" s="16">
        <v>-15094</v>
      </c>
      <c r="V10" s="16">
        <v>-14347</v>
      </c>
      <c r="W10" s="16">
        <v>-843</v>
      </c>
      <c r="X10" s="16">
        <v>-843</v>
      </c>
      <c r="Y10" s="16">
        <v>-843</v>
      </c>
      <c r="Z10" s="16">
        <v>-12884</v>
      </c>
      <c r="AA10" s="16">
        <v>0</v>
      </c>
      <c r="AB10" s="16">
        <v>0</v>
      </c>
      <c r="AC10" s="16">
        <v>0</v>
      </c>
      <c r="AD10" s="16">
        <f t="shared" si="0"/>
        <v>1165</v>
      </c>
      <c r="AE10" s="16">
        <v>0</v>
      </c>
      <c r="AF10" s="16">
        <v>-311</v>
      </c>
      <c r="AG10" s="16">
        <v>-311</v>
      </c>
      <c r="AH10" s="16">
        <v>-873</v>
      </c>
      <c r="AI10" s="16">
        <v>0</v>
      </c>
      <c r="AJ10" s="16">
        <v>-115</v>
      </c>
      <c r="AK10" s="16">
        <v>-137</v>
      </c>
      <c r="AL10" s="16">
        <v>-5127</v>
      </c>
      <c r="AM10" s="16">
        <v>0</v>
      </c>
      <c r="AN10" s="16">
        <v>0</v>
      </c>
      <c r="AO10" s="16">
        <v>202</v>
      </c>
      <c r="AP10" s="16">
        <v>202</v>
      </c>
      <c r="AQ10" s="16">
        <v>-1399</v>
      </c>
      <c r="AR10" s="16">
        <v>-1399</v>
      </c>
      <c r="AS10" s="16">
        <v>-1526</v>
      </c>
    </row>
    <row r="11" spans="1:45" s="4" customFormat="1" ht="13" x14ac:dyDescent="0.3">
      <c r="A11" s="11" t="s">
        <v>193</v>
      </c>
      <c r="B11" s="16">
        <v>-7864</v>
      </c>
      <c r="C11" s="16">
        <v>1735</v>
      </c>
      <c r="D11" s="16">
        <v>2255</v>
      </c>
      <c r="E11" s="16">
        <v>-47</v>
      </c>
      <c r="F11" s="16">
        <v>-17309</v>
      </c>
      <c r="G11" s="16">
        <v>1381</v>
      </c>
      <c r="H11" s="16">
        <v>1468</v>
      </c>
      <c r="I11" s="16">
        <v>-158018</v>
      </c>
      <c r="J11" s="13"/>
      <c r="K11" s="16">
        <v>-7827</v>
      </c>
      <c r="L11" s="16">
        <v>-7827</v>
      </c>
      <c r="M11" s="16">
        <v>-7859</v>
      </c>
      <c r="N11" s="16">
        <v>-7864</v>
      </c>
      <c r="O11" s="16">
        <v>15806</v>
      </c>
      <c r="P11" s="16">
        <v>2845</v>
      </c>
      <c r="Q11" s="16">
        <v>2581</v>
      </c>
      <c r="R11" s="16">
        <v>1735</v>
      </c>
      <c r="S11" s="16">
        <v>-136</v>
      </c>
      <c r="T11" s="16">
        <v>-32</v>
      </c>
      <c r="U11" s="16">
        <v>74</v>
      </c>
      <c r="V11" s="16">
        <v>2255</v>
      </c>
      <c r="W11" s="16">
        <v>-206</v>
      </c>
      <c r="X11" s="16">
        <v>-148</v>
      </c>
      <c r="Y11" s="16">
        <v>4482</v>
      </c>
      <c r="Z11" s="16">
        <v>-47</v>
      </c>
      <c r="AA11" s="16">
        <v>163</v>
      </c>
      <c r="AB11" s="16">
        <v>-14281</v>
      </c>
      <c r="AC11" s="16">
        <v>-14281</v>
      </c>
      <c r="AD11" s="16">
        <f t="shared" si="0"/>
        <v>-17309</v>
      </c>
      <c r="AE11" s="16">
        <v>0</v>
      </c>
      <c r="AF11" s="16">
        <v>-143</v>
      </c>
      <c r="AG11" s="16">
        <v>0</v>
      </c>
      <c r="AH11" s="16">
        <v>1381</v>
      </c>
      <c r="AI11" s="16">
        <v>-330</v>
      </c>
      <c r="AJ11" s="16">
        <v>-388</v>
      </c>
      <c r="AK11" s="16">
        <v>-789</v>
      </c>
      <c r="AL11" s="16">
        <v>1468</v>
      </c>
      <c r="AM11" s="16">
        <v>-60392</v>
      </c>
      <c r="AN11" s="16">
        <v>-54595</v>
      </c>
      <c r="AO11" s="16">
        <v>-54918</v>
      </c>
      <c r="AP11" s="16">
        <v>-158018</v>
      </c>
      <c r="AQ11" s="16">
        <v>25</v>
      </c>
      <c r="AR11" s="16">
        <v>3937</v>
      </c>
      <c r="AS11" s="16">
        <v>4259</v>
      </c>
    </row>
    <row r="12" spans="1:45" s="4" customFormat="1" ht="13" x14ac:dyDescent="0.3">
      <c r="A12" s="11" t="s">
        <v>194</v>
      </c>
      <c r="B12" s="16">
        <v>547</v>
      </c>
      <c r="C12" s="16">
        <v>-3399</v>
      </c>
      <c r="D12" s="16">
        <v>-2615</v>
      </c>
      <c r="E12" s="16">
        <v>-813</v>
      </c>
      <c r="F12" s="16">
        <v>-3169</v>
      </c>
      <c r="G12" s="16">
        <v>-1719</v>
      </c>
      <c r="H12" s="16">
        <v>-6520</v>
      </c>
      <c r="I12" s="16">
        <v>-4157</v>
      </c>
      <c r="J12" s="13"/>
      <c r="K12" s="16">
        <v>-130</v>
      </c>
      <c r="L12" s="16">
        <v>-249</v>
      </c>
      <c r="M12" s="16">
        <v>1002</v>
      </c>
      <c r="N12" s="16">
        <v>547</v>
      </c>
      <c r="O12" s="16">
        <v>-8195</v>
      </c>
      <c r="P12" s="16">
        <v>-477</v>
      </c>
      <c r="Q12" s="16">
        <v>-1030</v>
      </c>
      <c r="R12" s="16">
        <v>-3399</v>
      </c>
      <c r="S12" s="16">
        <v>-77</v>
      </c>
      <c r="T12" s="16">
        <v>-1584</v>
      </c>
      <c r="U12" s="16">
        <v>-1651</v>
      </c>
      <c r="V12" s="16">
        <v>-2615</v>
      </c>
      <c r="W12" s="16">
        <v>-121</v>
      </c>
      <c r="X12" s="16">
        <v>-490</v>
      </c>
      <c r="Y12" s="16">
        <v>-5159</v>
      </c>
      <c r="Z12" s="16">
        <v>-813</v>
      </c>
      <c r="AA12" s="16">
        <v>-80</v>
      </c>
      <c r="AB12" s="16">
        <v>-91</v>
      </c>
      <c r="AC12" s="16">
        <v>-165</v>
      </c>
      <c r="AD12" s="16">
        <f t="shared" si="0"/>
        <v>-3169</v>
      </c>
      <c r="AE12" s="16">
        <v>152</v>
      </c>
      <c r="AF12" s="16">
        <v>107</v>
      </c>
      <c r="AG12" s="16">
        <v>-201</v>
      </c>
      <c r="AH12" s="16">
        <v>-1719</v>
      </c>
      <c r="AI12" s="16">
        <v>-1583</v>
      </c>
      <c r="AJ12" s="16">
        <v>-1801</v>
      </c>
      <c r="AK12" s="16">
        <v>-3246</v>
      </c>
      <c r="AL12" s="16">
        <v>-6520</v>
      </c>
      <c r="AM12" s="16">
        <v>1655</v>
      </c>
      <c r="AN12" s="16">
        <v>-480</v>
      </c>
      <c r="AO12" s="16">
        <v>-941</v>
      </c>
      <c r="AP12" s="16">
        <v>-4157</v>
      </c>
      <c r="AQ12" s="16">
        <v>-429</v>
      </c>
      <c r="AR12" s="16">
        <v>-786</v>
      </c>
      <c r="AS12" s="16">
        <v>-719</v>
      </c>
    </row>
    <row r="13" spans="1:45" s="4" customFormat="1" ht="13" x14ac:dyDescent="0.3">
      <c r="A13" s="11" t="s">
        <v>195</v>
      </c>
      <c r="B13" s="16">
        <v>125511</v>
      </c>
      <c r="C13" s="16">
        <v>127598</v>
      </c>
      <c r="D13" s="16">
        <v>27703</v>
      </c>
      <c r="E13" s="16">
        <v>32429</v>
      </c>
      <c r="F13" s="16">
        <v>39181</v>
      </c>
      <c r="G13" s="16">
        <v>63720</v>
      </c>
      <c r="H13" s="16">
        <v>59898</v>
      </c>
      <c r="I13" s="16">
        <v>26631</v>
      </c>
      <c r="J13" s="13"/>
      <c r="K13" s="16">
        <v>31933</v>
      </c>
      <c r="L13" s="16">
        <v>67820</v>
      </c>
      <c r="M13" s="16">
        <v>94469</v>
      </c>
      <c r="N13" s="16">
        <v>125511</v>
      </c>
      <c r="O13" s="16">
        <v>24283</v>
      </c>
      <c r="P13" s="16">
        <v>50539</v>
      </c>
      <c r="Q13" s="16">
        <v>71257</v>
      </c>
      <c r="R13" s="16">
        <v>127598</v>
      </c>
      <c r="S13" s="16">
        <v>7022</v>
      </c>
      <c r="T13" s="16">
        <v>11059</v>
      </c>
      <c r="U13" s="16">
        <v>16184</v>
      </c>
      <c r="V13" s="16">
        <v>27703</v>
      </c>
      <c r="W13" s="16">
        <v>9432</v>
      </c>
      <c r="X13" s="16">
        <v>10810</v>
      </c>
      <c r="Y13" s="16">
        <v>20910</v>
      </c>
      <c r="Z13" s="16">
        <v>32429</v>
      </c>
      <c r="AA13" s="16">
        <v>6336</v>
      </c>
      <c r="AB13" s="16">
        <v>12243</v>
      </c>
      <c r="AC13" s="16">
        <v>37808</v>
      </c>
      <c r="AD13" s="16">
        <f t="shared" si="0"/>
        <v>39181</v>
      </c>
      <c r="AE13" s="16">
        <v>10572</v>
      </c>
      <c r="AF13" s="16">
        <v>24928</v>
      </c>
      <c r="AG13" s="16">
        <v>33204</v>
      </c>
      <c r="AH13" s="16">
        <v>63720</v>
      </c>
      <c r="AI13" s="16">
        <v>7448</v>
      </c>
      <c r="AJ13" s="16">
        <v>2650</v>
      </c>
      <c r="AK13" s="16">
        <v>39378</v>
      </c>
      <c r="AL13" s="16">
        <v>59898</v>
      </c>
      <c r="AM13" s="16">
        <v>10566</v>
      </c>
      <c r="AN13" s="16">
        <v>5055</v>
      </c>
      <c r="AO13" s="16">
        <v>13835</v>
      </c>
      <c r="AP13" s="16">
        <v>26631</v>
      </c>
      <c r="AQ13" s="16">
        <v>16508</v>
      </c>
      <c r="AR13" s="16">
        <v>46969</v>
      </c>
      <c r="AS13" s="16">
        <v>59580</v>
      </c>
    </row>
    <row r="14" spans="1:45" s="4" customFormat="1" ht="13" x14ac:dyDescent="0.3">
      <c r="A14" s="11" t="s">
        <v>196</v>
      </c>
      <c r="B14" s="16"/>
      <c r="C14" s="16"/>
      <c r="D14" s="16"/>
      <c r="E14" s="16"/>
      <c r="F14" s="16"/>
      <c r="G14" s="16"/>
      <c r="H14" s="16"/>
      <c r="I14" s="16">
        <v>0</v>
      </c>
      <c r="J14" s="13"/>
      <c r="K14" s="16"/>
      <c r="L14" s="16"/>
      <c r="M14" s="16"/>
      <c r="N14" s="16"/>
      <c r="O14" s="16"/>
      <c r="P14" s="16"/>
      <c r="Q14" s="16"/>
      <c r="R14" s="16"/>
      <c r="S14" s="16"/>
      <c r="T14" s="16"/>
      <c r="U14" s="16"/>
      <c r="V14" s="16"/>
      <c r="W14" s="16"/>
      <c r="X14" s="16"/>
      <c r="Y14" s="16"/>
      <c r="Z14" s="16"/>
      <c r="AA14" s="16"/>
      <c r="AB14" s="16"/>
      <c r="AC14" s="16"/>
      <c r="AD14" s="16"/>
      <c r="AE14" s="16">
        <v>567</v>
      </c>
      <c r="AF14" s="16">
        <v>1250</v>
      </c>
      <c r="AG14" s="16">
        <v>1950</v>
      </c>
      <c r="AH14" s="16">
        <v>0</v>
      </c>
      <c r="AI14" s="16">
        <v>0</v>
      </c>
      <c r="AJ14" s="16">
        <v>1245</v>
      </c>
      <c r="AK14" s="16">
        <v>1959</v>
      </c>
      <c r="AL14" s="16">
        <v>0</v>
      </c>
      <c r="AM14" s="16">
        <v>0</v>
      </c>
      <c r="AN14" s="16">
        <v>0</v>
      </c>
      <c r="AO14" s="16">
        <v>0</v>
      </c>
      <c r="AP14" s="16">
        <v>0</v>
      </c>
      <c r="AQ14" s="16">
        <v>0</v>
      </c>
      <c r="AR14" s="16">
        <v>0</v>
      </c>
      <c r="AS14" s="16">
        <v>0</v>
      </c>
    </row>
    <row r="15" spans="1:45" s="4" customFormat="1" ht="13" x14ac:dyDescent="0.3">
      <c r="A15" s="11" t="s">
        <v>197</v>
      </c>
      <c r="B15" s="16">
        <v>-13377</v>
      </c>
      <c r="C15" s="16">
        <v>-68623</v>
      </c>
      <c r="D15" s="16">
        <v>30814</v>
      </c>
      <c r="E15" s="16">
        <v>121770</v>
      </c>
      <c r="F15" s="16">
        <v>127647</v>
      </c>
      <c r="G15" s="16">
        <v>65390</v>
      </c>
      <c r="H15" s="16">
        <v>67018</v>
      </c>
      <c r="I15" s="16">
        <v>43905</v>
      </c>
      <c r="J15" s="13"/>
      <c r="K15" s="16">
        <v>21014</v>
      </c>
      <c r="L15" s="16">
        <v>23178</v>
      </c>
      <c r="M15" s="16">
        <v>35554</v>
      </c>
      <c r="N15" s="16">
        <v>-13377</v>
      </c>
      <c r="O15" s="16">
        <v>16582</v>
      </c>
      <c r="P15" s="16">
        <v>39963</v>
      </c>
      <c r="Q15" s="16">
        <v>32748</v>
      </c>
      <c r="R15" s="16">
        <v>-68623</v>
      </c>
      <c r="S15" s="16">
        <v>29904</v>
      </c>
      <c r="T15" s="16">
        <v>70039</v>
      </c>
      <c r="U15" s="16">
        <v>48622</v>
      </c>
      <c r="V15" s="16">
        <v>30814</v>
      </c>
      <c r="W15" s="16">
        <v>17608</v>
      </c>
      <c r="X15" s="16">
        <v>46857</v>
      </c>
      <c r="Y15" s="16">
        <v>76359</v>
      </c>
      <c r="Z15" s="16">
        <v>121770</v>
      </c>
      <c r="AA15" s="16">
        <v>21739</v>
      </c>
      <c r="AB15" s="16">
        <v>50272</v>
      </c>
      <c r="AC15" s="16">
        <v>63012</v>
      </c>
      <c r="AD15" s="16">
        <v>192521</v>
      </c>
      <c r="AE15" s="16">
        <v>10663</v>
      </c>
      <c r="AF15" s="16">
        <v>32907</v>
      </c>
      <c r="AG15" s="16">
        <v>47900</v>
      </c>
      <c r="AH15" s="16">
        <v>65390</v>
      </c>
      <c r="AI15" s="16">
        <v>27292</v>
      </c>
      <c r="AJ15" s="16">
        <v>45095</v>
      </c>
      <c r="AK15" s="16">
        <v>60072</v>
      </c>
      <c r="AL15" s="16">
        <v>67018</v>
      </c>
      <c r="AM15" s="16">
        <v>25907</v>
      </c>
      <c r="AN15" s="16">
        <v>49122</v>
      </c>
      <c r="AO15" s="16">
        <v>64263</v>
      </c>
      <c r="AP15" s="16">
        <v>43905</v>
      </c>
      <c r="AQ15" s="16">
        <v>12427</v>
      </c>
      <c r="AR15" s="16">
        <v>29942</v>
      </c>
      <c r="AS15" s="16">
        <v>24248</v>
      </c>
    </row>
    <row r="16" spans="1:45" s="4" customFormat="1" ht="13" x14ac:dyDescent="0.3">
      <c r="A16" s="11" t="s">
        <v>198</v>
      </c>
      <c r="B16" s="16">
        <v>-2752</v>
      </c>
      <c r="C16" s="16">
        <v>-7641</v>
      </c>
      <c r="D16" s="16">
        <v>-3741</v>
      </c>
      <c r="E16" s="16">
        <v>-6902</v>
      </c>
      <c r="F16" s="16">
        <v>1963</v>
      </c>
      <c r="G16" s="16">
        <v>-2641</v>
      </c>
      <c r="H16" s="16">
        <v>0</v>
      </c>
      <c r="I16" s="16">
        <v>-22732</v>
      </c>
      <c r="J16" s="13"/>
      <c r="K16" s="16">
        <v>-3527</v>
      </c>
      <c r="L16" s="16">
        <v>-4717</v>
      </c>
      <c r="M16" s="16">
        <v>-5978</v>
      </c>
      <c r="N16" s="16">
        <v>-2752</v>
      </c>
      <c r="O16" s="16">
        <v>-3103</v>
      </c>
      <c r="P16" s="16">
        <v>-3163</v>
      </c>
      <c r="Q16" s="16">
        <v>-4524</v>
      </c>
      <c r="R16" s="16">
        <v>-7641</v>
      </c>
      <c r="S16" s="16">
        <v>-1268</v>
      </c>
      <c r="T16" s="16">
        <v>-2598</v>
      </c>
      <c r="U16" s="16">
        <v>-3063</v>
      </c>
      <c r="V16" s="16">
        <v>-3741</v>
      </c>
      <c r="W16" s="16">
        <v>-759</v>
      </c>
      <c r="X16" s="16">
        <v>-1448</v>
      </c>
      <c r="Y16" s="16">
        <v>-2077</v>
      </c>
      <c r="Z16" s="16">
        <v>-6902</v>
      </c>
      <c r="AA16" s="16">
        <v>-1671</v>
      </c>
      <c r="AB16" s="16">
        <v>-1971</v>
      </c>
      <c r="AC16" s="16">
        <v>-2322</v>
      </c>
      <c r="AD16" s="16">
        <f t="shared" ref="AD16:AD22" si="1">F16</f>
        <v>1963</v>
      </c>
      <c r="AE16" s="16">
        <v>-1672</v>
      </c>
      <c r="AF16" s="16">
        <v>-2787</v>
      </c>
      <c r="AG16" s="16">
        <v>-2495</v>
      </c>
      <c r="AH16" s="16">
        <v>-2641</v>
      </c>
      <c r="AI16" s="16">
        <v>0</v>
      </c>
      <c r="AJ16" s="16">
        <v>0</v>
      </c>
      <c r="AK16" s="16">
        <v>0</v>
      </c>
      <c r="AL16" s="16">
        <v>0</v>
      </c>
      <c r="AM16" s="16">
        <v>0</v>
      </c>
      <c r="AN16" s="16">
        <v>-12059</v>
      </c>
      <c r="AO16" s="16">
        <v>-12089</v>
      </c>
      <c r="AP16" s="16">
        <v>-22732</v>
      </c>
      <c r="AQ16" s="16">
        <v>0</v>
      </c>
      <c r="AR16" s="16">
        <v>0</v>
      </c>
      <c r="AS16" s="16">
        <v>0</v>
      </c>
    </row>
    <row r="17" spans="1:45" s="4" customFormat="1" ht="13" x14ac:dyDescent="0.3">
      <c r="A17" s="11" t="s">
        <v>199</v>
      </c>
      <c r="B17" s="16">
        <v>-251</v>
      </c>
      <c r="C17" s="16">
        <v>-163</v>
      </c>
      <c r="D17" s="16">
        <v>-674</v>
      </c>
      <c r="E17" s="16">
        <v>-225</v>
      </c>
      <c r="F17" s="16">
        <v>-516</v>
      </c>
      <c r="G17" s="16">
        <v>-1106</v>
      </c>
      <c r="H17" s="16">
        <v>161</v>
      </c>
      <c r="I17" s="16">
        <v>-27</v>
      </c>
      <c r="J17" s="13"/>
      <c r="K17" s="16">
        <v>-193</v>
      </c>
      <c r="L17" s="16">
        <v>-401</v>
      </c>
      <c r="M17" s="16">
        <v>-272</v>
      </c>
      <c r="N17" s="16">
        <v>-251</v>
      </c>
      <c r="O17" s="16">
        <v>-104</v>
      </c>
      <c r="P17" s="16">
        <v>-182</v>
      </c>
      <c r="Q17" s="16">
        <v>-75</v>
      </c>
      <c r="R17" s="16">
        <v>-163</v>
      </c>
      <c r="S17" s="16">
        <v>-383</v>
      </c>
      <c r="T17" s="16">
        <v>-469</v>
      </c>
      <c r="U17" s="16">
        <v>-428</v>
      </c>
      <c r="V17" s="16">
        <v>-674</v>
      </c>
      <c r="W17" s="16">
        <v>51</v>
      </c>
      <c r="X17" s="16">
        <v>-174</v>
      </c>
      <c r="Y17" s="16">
        <v>-162</v>
      </c>
      <c r="Z17" s="16">
        <v>-225</v>
      </c>
      <c r="AA17" s="16">
        <v>4</v>
      </c>
      <c r="AB17" s="16">
        <v>-13</v>
      </c>
      <c r="AC17" s="16">
        <v>-191</v>
      </c>
      <c r="AD17" s="16">
        <f t="shared" si="1"/>
        <v>-516</v>
      </c>
      <c r="AE17" s="16">
        <v>-322</v>
      </c>
      <c r="AF17" s="16">
        <v>-763</v>
      </c>
      <c r="AG17" s="16">
        <v>-969</v>
      </c>
      <c r="AH17" s="16">
        <v>-1106</v>
      </c>
      <c r="AI17" s="16">
        <v>-321</v>
      </c>
      <c r="AJ17" s="16">
        <v>-11</v>
      </c>
      <c r="AK17" s="16">
        <v>-76</v>
      </c>
      <c r="AL17" s="16">
        <v>161</v>
      </c>
      <c r="AM17" s="16">
        <v>114</v>
      </c>
      <c r="AN17" s="16">
        <v>209</v>
      </c>
      <c r="AO17" s="16">
        <v>-23</v>
      </c>
      <c r="AP17" s="16">
        <v>-27</v>
      </c>
      <c r="AQ17" s="16">
        <v>-139</v>
      </c>
      <c r="AR17" s="16">
        <v>-450</v>
      </c>
      <c r="AS17" s="16">
        <v>-1064</v>
      </c>
    </row>
    <row r="18" spans="1:45" s="4" customFormat="1" ht="13" x14ac:dyDescent="0.3">
      <c r="A18" s="11" t="s">
        <v>200</v>
      </c>
      <c r="B18" s="16">
        <v>5401</v>
      </c>
      <c r="C18" s="16">
        <v>22156</v>
      </c>
      <c r="D18" s="16">
        <v>2023</v>
      </c>
      <c r="E18" s="16">
        <v>2614</v>
      </c>
      <c r="F18" s="16">
        <v>-1702</v>
      </c>
      <c r="G18" s="16">
        <v>606</v>
      </c>
      <c r="H18" s="16">
        <v>2226</v>
      </c>
      <c r="I18" s="16">
        <v>-7318</v>
      </c>
      <c r="J18" s="13"/>
      <c r="K18" s="16">
        <v>1231</v>
      </c>
      <c r="L18" s="16">
        <v>2856</v>
      </c>
      <c r="M18" s="16">
        <v>4082</v>
      </c>
      <c r="N18" s="16">
        <v>5401</v>
      </c>
      <c r="O18" s="16">
        <v>1295</v>
      </c>
      <c r="P18" s="16">
        <v>4418</v>
      </c>
      <c r="Q18" s="16">
        <v>5814</v>
      </c>
      <c r="R18" s="16">
        <v>22156</v>
      </c>
      <c r="S18" s="16">
        <v>567</v>
      </c>
      <c r="T18" s="16">
        <v>876</v>
      </c>
      <c r="U18" s="16">
        <v>1495</v>
      </c>
      <c r="V18" s="16">
        <v>2023</v>
      </c>
      <c r="W18" s="16">
        <v>694</v>
      </c>
      <c r="X18" s="16">
        <v>1334</v>
      </c>
      <c r="Y18" s="16">
        <v>1958</v>
      </c>
      <c r="Z18" s="16">
        <v>2614</v>
      </c>
      <c r="AA18" s="16">
        <v>479</v>
      </c>
      <c r="AB18" s="16">
        <v>-3032</v>
      </c>
      <c r="AC18" s="16">
        <v>-2538</v>
      </c>
      <c r="AD18" s="16">
        <f t="shared" si="1"/>
        <v>-1702</v>
      </c>
      <c r="AE18" s="16">
        <v>428</v>
      </c>
      <c r="AF18" s="16">
        <v>-226</v>
      </c>
      <c r="AG18" s="16">
        <v>167</v>
      </c>
      <c r="AH18" s="16">
        <v>606</v>
      </c>
      <c r="AI18" s="16">
        <v>521</v>
      </c>
      <c r="AJ18" s="16">
        <v>1085</v>
      </c>
      <c r="AK18" s="16">
        <v>1651</v>
      </c>
      <c r="AL18" s="16">
        <v>2226</v>
      </c>
      <c r="AM18" s="16">
        <v>-7930</v>
      </c>
      <c r="AN18" s="16">
        <v>-8953</v>
      </c>
      <c r="AO18" s="16">
        <v>-8360</v>
      </c>
      <c r="AP18" s="16">
        <v>-7318</v>
      </c>
      <c r="AQ18" s="16">
        <v>457</v>
      </c>
      <c r="AR18" s="16">
        <v>1174</v>
      </c>
      <c r="AS18" s="16">
        <v>1867</v>
      </c>
    </row>
    <row r="19" spans="1:45" s="4" customFormat="1" ht="13" x14ac:dyDescent="0.3">
      <c r="A19" s="121" t="s">
        <v>118</v>
      </c>
      <c r="B19" s="16">
        <v>32571</v>
      </c>
      <c r="C19" s="16">
        <v>0</v>
      </c>
      <c r="D19" s="16">
        <v>0</v>
      </c>
      <c r="E19" s="16">
        <v>0</v>
      </c>
      <c r="F19" s="16">
        <v>0</v>
      </c>
      <c r="G19" s="16">
        <v>0</v>
      </c>
      <c r="H19" s="16">
        <v>0</v>
      </c>
      <c r="I19" s="16">
        <v>0</v>
      </c>
      <c r="J19" s="13"/>
      <c r="K19" s="21">
        <v>-7428</v>
      </c>
      <c r="L19" s="21">
        <v>-8242</v>
      </c>
      <c r="M19" s="21">
        <v>-17154</v>
      </c>
      <c r="N19" s="21">
        <v>32571</v>
      </c>
      <c r="O19" s="21">
        <v>0</v>
      </c>
      <c r="P19" s="21">
        <v>0</v>
      </c>
      <c r="Q19" s="21">
        <v>0</v>
      </c>
      <c r="R19" s="21">
        <v>0</v>
      </c>
      <c r="S19" s="21">
        <v>0</v>
      </c>
      <c r="T19" s="21">
        <v>0</v>
      </c>
      <c r="U19" s="21">
        <v>0</v>
      </c>
      <c r="V19" s="16">
        <v>0</v>
      </c>
      <c r="W19" s="16">
        <v>0</v>
      </c>
      <c r="X19" s="16"/>
      <c r="Y19" s="16"/>
      <c r="Z19" s="16">
        <v>0</v>
      </c>
      <c r="AA19" s="16">
        <v>0</v>
      </c>
      <c r="AB19" s="16"/>
      <c r="AC19" s="16">
        <v>0</v>
      </c>
      <c r="AD19" s="16">
        <f t="shared" si="1"/>
        <v>0</v>
      </c>
      <c r="AE19" s="16">
        <v>0</v>
      </c>
      <c r="AF19" s="16">
        <v>0</v>
      </c>
      <c r="AG19" s="16">
        <v>0</v>
      </c>
      <c r="AH19" s="16">
        <v>0</v>
      </c>
      <c r="AI19" s="16">
        <v>0</v>
      </c>
      <c r="AJ19" s="16">
        <v>0</v>
      </c>
      <c r="AK19" s="16">
        <v>0</v>
      </c>
      <c r="AL19" s="16">
        <v>0</v>
      </c>
      <c r="AM19" s="16">
        <v>0</v>
      </c>
      <c r="AN19" s="16">
        <v>0</v>
      </c>
      <c r="AO19" s="16">
        <v>0</v>
      </c>
      <c r="AP19" s="16">
        <v>0</v>
      </c>
      <c r="AQ19" s="16">
        <v>0</v>
      </c>
      <c r="AR19" s="16">
        <v>0</v>
      </c>
      <c r="AS19" s="16">
        <v>0</v>
      </c>
    </row>
    <row r="20" spans="1:45" s="4" customFormat="1" ht="13" x14ac:dyDescent="0.3">
      <c r="A20" s="11" t="s">
        <v>201</v>
      </c>
      <c r="B20" s="16">
        <v>0</v>
      </c>
      <c r="C20" s="16">
        <v>0</v>
      </c>
      <c r="D20" s="16">
        <v>-2087</v>
      </c>
      <c r="E20" s="16">
        <v>2248</v>
      </c>
      <c r="F20" s="16">
        <v>15267</v>
      </c>
      <c r="G20" s="16">
        <v>-6597</v>
      </c>
      <c r="H20" s="16">
        <v>-5083</v>
      </c>
      <c r="I20" s="16">
        <v>285</v>
      </c>
      <c r="J20" s="13"/>
      <c r="K20" s="21">
        <v>0</v>
      </c>
      <c r="L20" s="21">
        <v>0</v>
      </c>
      <c r="M20" s="21">
        <v>0</v>
      </c>
      <c r="N20" s="21">
        <v>0</v>
      </c>
      <c r="O20" s="21">
        <v>0</v>
      </c>
      <c r="P20" s="21">
        <v>0</v>
      </c>
      <c r="Q20" s="21">
        <v>0</v>
      </c>
      <c r="R20" s="21">
        <v>0</v>
      </c>
      <c r="S20" s="21">
        <v>0</v>
      </c>
      <c r="T20" s="21">
        <v>0</v>
      </c>
      <c r="U20" s="21">
        <v>0</v>
      </c>
      <c r="V20" s="16">
        <v>-2087</v>
      </c>
      <c r="W20" s="16">
        <v>-1876</v>
      </c>
      <c r="X20" s="16">
        <v>-763</v>
      </c>
      <c r="Y20" s="16">
        <v>13018</v>
      </c>
      <c r="Z20" s="16">
        <v>2248</v>
      </c>
      <c r="AA20" s="16">
        <v>16277</v>
      </c>
      <c r="AB20" s="16">
        <v>28048</v>
      </c>
      <c r="AC20" s="16">
        <v>57323</v>
      </c>
      <c r="AD20" s="16">
        <f t="shared" si="1"/>
        <v>15267</v>
      </c>
      <c r="AE20" s="16">
        <v>-11053</v>
      </c>
      <c r="AF20" s="16">
        <v>2400</v>
      </c>
      <c r="AG20" s="16">
        <v>10118</v>
      </c>
      <c r="AH20" s="16">
        <v>-6597</v>
      </c>
      <c r="AI20" s="16">
        <v>16049</v>
      </c>
      <c r="AJ20" s="16">
        <v>10829</v>
      </c>
      <c r="AK20" s="16">
        <v>14696</v>
      </c>
      <c r="AL20" s="16">
        <v>-5083</v>
      </c>
      <c r="AM20" s="16">
        <v>7987</v>
      </c>
      <c r="AN20" s="16">
        <v>17584</v>
      </c>
      <c r="AO20" s="16">
        <v>2634</v>
      </c>
      <c r="AP20" s="16">
        <v>285</v>
      </c>
      <c r="AQ20" s="16">
        <v>-5859</v>
      </c>
      <c r="AR20" s="16">
        <v>-75988</v>
      </c>
      <c r="AS20" s="16">
        <v>-170763.83199999999</v>
      </c>
    </row>
    <row r="21" spans="1:45" s="4" customFormat="1" ht="13" x14ac:dyDescent="0.3">
      <c r="A21" s="11" t="s">
        <v>202</v>
      </c>
      <c r="B21" s="16">
        <v>0</v>
      </c>
      <c r="C21" s="16">
        <v>1862</v>
      </c>
      <c r="D21" s="16">
        <v>-1862</v>
      </c>
      <c r="E21" s="16">
        <v>-1287</v>
      </c>
      <c r="F21" s="16">
        <v>2132</v>
      </c>
      <c r="G21" s="16">
        <v>0</v>
      </c>
      <c r="H21" s="16">
        <v>0</v>
      </c>
      <c r="I21" s="16"/>
      <c r="J21" s="13"/>
      <c r="K21" s="16">
        <v>0</v>
      </c>
      <c r="L21" s="16">
        <v>0</v>
      </c>
      <c r="M21" s="16">
        <v>0</v>
      </c>
      <c r="N21" s="16">
        <v>0</v>
      </c>
      <c r="O21" s="16">
        <v>0</v>
      </c>
      <c r="P21" s="16">
        <v>0</v>
      </c>
      <c r="Q21" s="16">
        <v>0</v>
      </c>
      <c r="R21" s="16">
        <v>1862</v>
      </c>
      <c r="S21" s="16">
        <v>1625</v>
      </c>
      <c r="T21" s="16">
        <v>-1273</v>
      </c>
      <c r="U21" s="16">
        <v>-833</v>
      </c>
      <c r="V21" s="16">
        <v>-1862</v>
      </c>
      <c r="W21" s="16">
        <v>-2241</v>
      </c>
      <c r="X21" s="16">
        <v>-1610</v>
      </c>
      <c r="Y21" s="16">
        <v>-1619</v>
      </c>
      <c r="Z21" s="16">
        <v>-1287</v>
      </c>
      <c r="AA21" s="16">
        <v>632</v>
      </c>
      <c r="AB21" s="16">
        <v>577</v>
      </c>
      <c r="AC21" s="16">
        <v>989</v>
      </c>
      <c r="AD21" s="16">
        <f t="shared" si="1"/>
        <v>2132</v>
      </c>
      <c r="AE21" s="16">
        <v>485</v>
      </c>
      <c r="AF21" s="16">
        <v>483</v>
      </c>
      <c r="AG21" s="16">
        <v>230</v>
      </c>
      <c r="AH21" s="16">
        <v>0</v>
      </c>
      <c r="AI21" s="16">
        <v>-1384</v>
      </c>
      <c r="AJ21" s="16">
        <v>0</v>
      </c>
      <c r="AK21" s="16">
        <v>-51</v>
      </c>
      <c r="AL21" s="16">
        <v>0</v>
      </c>
      <c r="AM21" s="16">
        <v>0</v>
      </c>
      <c r="AN21" s="16">
        <v>3492</v>
      </c>
      <c r="AO21" s="16">
        <v>119</v>
      </c>
      <c r="AP21" s="16"/>
      <c r="AQ21" s="16"/>
      <c r="AR21" s="16"/>
      <c r="AS21" s="16">
        <v>183</v>
      </c>
    </row>
    <row r="22" spans="1:45" s="6" customFormat="1" ht="13.5" thickBot="1" x14ac:dyDescent="0.35">
      <c r="A22" s="25" t="s">
        <v>203</v>
      </c>
      <c r="B22" s="16">
        <v>-11232</v>
      </c>
      <c r="C22" s="16">
        <v>-3596</v>
      </c>
      <c r="D22" s="16">
        <v>-1485</v>
      </c>
      <c r="E22" s="16">
        <v>-6460</v>
      </c>
      <c r="F22" s="16">
        <v>-7027</v>
      </c>
      <c r="G22" s="16">
        <v>-3603</v>
      </c>
      <c r="H22" s="16">
        <v>4281</v>
      </c>
      <c r="I22" s="16">
        <v>233302</v>
      </c>
      <c r="J22" s="19"/>
      <c r="K22" s="26">
        <v>-1005</v>
      </c>
      <c r="L22" s="26">
        <v>-2469</v>
      </c>
      <c r="M22" s="26">
        <v>174</v>
      </c>
      <c r="N22" s="26">
        <v>-11232</v>
      </c>
      <c r="O22" s="26">
        <v>-485</v>
      </c>
      <c r="P22" s="26">
        <v>-7558</v>
      </c>
      <c r="Q22" s="26">
        <v>-6927</v>
      </c>
      <c r="R22" s="26">
        <v>-3596</v>
      </c>
      <c r="S22" s="26">
        <v>-900</v>
      </c>
      <c r="T22" s="26">
        <v>-1970</v>
      </c>
      <c r="U22" s="26">
        <v>-6973</v>
      </c>
      <c r="V22" s="16">
        <v>-1485</v>
      </c>
      <c r="W22" s="16">
        <v>-3780</v>
      </c>
      <c r="X22" s="16">
        <v>-4575</v>
      </c>
      <c r="Y22" s="16">
        <v>-4791</v>
      </c>
      <c r="Z22" s="16">
        <v>-6460</v>
      </c>
      <c r="AA22" s="16">
        <v>-2416</v>
      </c>
      <c r="AB22" s="16">
        <v>-1175</v>
      </c>
      <c r="AC22" s="16">
        <v>-4776</v>
      </c>
      <c r="AD22" s="16">
        <f t="shared" si="1"/>
        <v>-7027</v>
      </c>
      <c r="AE22" s="16">
        <v>-231</v>
      </c>
      <c r="AF22" s="16">
        <v>-926</v>
      </c>
      <c r="AG22" s="16">
        <v>4404</v>
      </c>
      <c r="AH22" s="16">
        <v>-3603</v>
      </c>
      <c r="AI22" s="16">
        <v>8424</v>
      </c>
      <c r="AJ22" s="16">
        <v>5128</v>
      </c>
      <c r="AK22" s="16">
        <v>7139</v>
      </c>
      <c r="AL22" s="16">
        <v>4281</v>
      </c>
      <c r="AM22" s="16">
        <v>-8373</v>
      </c>
      <c r="AN22" s="16">
        <v>-7069</v>
      </c>
      <c r="AO22" s="16">
        <v>466</v>
      </c>
      <c r="AP22" s="16">
        <v>233302</v>
      </c>
      <c r="AQ22" s="16">
        <v>-487</v>
      </c>
      <c r="AR22" s="16">
        <v>-10106</v>
      </c>
      <c r="AS22" s="16">
        <v>-14007</v>
      </c>
    </row>
    <row r="23" spans="1:45" s="7" customFormat="1" ht="13.5" thickBot="1" x14ac:dyDescent="0.35">
      <c r="A23" s="22" t="s">
        <v>204</v>
      </c>
      <c r="B23" s="23">
        <v>483354</v>
      </c>
      <c r="C23" s="23">
        <v>706135</v>
      </c>
      <c r="D23" s="23">
        <v>852004</v>
      </c>
      <c r="E23" s="23">
        <v>786659</v>
      </c>
      <c r="F23" s="23">
        <v>622475</v>
      </c>
      <c r="G23" s="23">
        <v>609581</v>
      </c>
      <c r="H23" s="23">
        <f>SUM(H5:H22)</f>
        <v>538561</v>
      </c>
      <c r="I23" s="23">
        <f>SUM(I5:I22)</f>
        <v>854458</v>
      </c>
      <c r="J23" s="24"/>
      <c r="K23" s="23">
        <v>105767</v>
      </c>
      <c r="L23" s="23">
        <v>251991</v>
      </c>
      <c r="M23" s="23">
        <v>377220</v>
      </c>
      <c r="N23" s="23">
        <v>483354</v>
      </c>
      <c r="O23" s="23">
        <v>188560</v>
      </c>
      <c r="P23" s="23">
        <v>350717</v>
      </c>
      <c r="Q23" s="23">
        <v>538491</v>
      </c>
      <c r="R23" s="23">
        <v>706135</v>
      </c>
      <c r="S23" s="23">
        <v>191530</v>
      </c>
      <c r="T23" s="23">
        <v>425451</v>
      </c>
      <c r="U23" s="23">
        <v>620335</v>
      </c>
      <c r="V23" s="23">
        <v>852004</v>
      </c>
      <c r="W23" s="23">
        <v>166461</v>
      </c>
      <c r="X23" s="23">
        <v>351055</v>
      </c>
      <c r="Y23" s="23">
        <v>546532</v>
      </c>
      <c r="Z23" s="23">
        <v>786659</v>
      </c>
      <c r="AA23" s="23">
        <v>178203</v>
      </c>
      <c r="AB23" s="23">
        <v>368611</v>
      </c>
      <c r="AC23" s="23">
        <v>535039</v>
      </c>
      <c r="AD23" s="23">
        <v>616361</v>
      </c>
      <c r="AE23" s="23">
        <v>148414</v>
      </c>
      <c r="AF23" s="23">
        <v>333163</v>
      </c>
      <c r="AG23" s="23">
        <v>464070</v>
      </c>
      <c r="AH23" s="23">
        <v>609581</v>
      </c>
      <c r="AI23" s="23">
        <v>143184</v>
      </c>
      <c r="AJ23" s="23">
        <v>266340</v>
      </c>
      <c r="AK23" s="23">
        <v>410056</v>
      </c>
      <c r="AL23" s="23">
        <f t="shared" ref="AL23:AQ23" si="2">SUM(AL5:AL22)</f>
        <v>538561</v>
      </c>
      <c r="AM23" s="23">
        <f t="shared" si="2"/>
        <v>224095</v>
      </c>
      <c r="AN23" s="23">
        <f t="shared" si="2"/>
        <v>372406</v>
      </c>
      <c r="AO23" s="23">
        <f t="shared" si="2"/>
        <v>485841</v>
      </c>
      <c r="AP23" s="23">
        <f t="shared" si="2"/>
        <v>854458</v>
      </c>
      <c r="AQ23" s="23">
        <f t="shared" si="2"/>
        <v>213045</v>
      </c>
      <c r="AR23" s="23">
        <f>SUM(AR5:AR22)</f>
        <v>330972.3419</v>
      </c>
      <c r="AS23" s="23">
        <f>SUM(AS5:AS22)</f>
        <v>391972.34399999998</v>
      </c>
    </row>
    <row r="24" spans="1:45" s="4" customFormat="1" ht="13" x14ac:dyDescent="0.3">
      <c r="A24" s="11" t="s">
        <v>205</v>
      </c>
      <c r="B24" s="16">
        <v>177053</v>
      </c>
      <c r="C24" s="16">
        <v>-58880</v>
      </c>
      <c r="D24" s="16">
        <v>-38369</v>
      </c>
      <c r="E24" s="16">
        <v>-45989</v>
      </c>
      <c r="F24" s="16">
        <v>-74056</v>
      </c>
      <c r="G24" s="16">
        <v>67269</v>
      </c>
      <c r="H24" s="16">
        <v>50059</v>
      </c>
      <c r="I24" s="16">
        <v>-189895</v>
      </c>
      <c r="J24" s="13"/>
      <c r="K24" s="16">
        <v>-47527</v>
      </c>
      <c r="L24" s="16">
        <v>81745</v>
      </c>
      <c r="M24" s="16">
        <v>24378</v>
      </c>
      <c r="N24" s="16">
        <v>177053</v>
      </c>
      <c r="O24" s="16">
        <v>-39122</v>
      </c>
      <c r="P24" s="16">
        <v>-84607</v>
      </c>
      <c r="Q24" s="16">
        <v>-59120</v>
      </c>
      <c r="R24" s="16">
        <v>-58880</v>
      </c>
      <c r="S24" s="16">
        <v>-90973</v>
      </c>
      <c r="T24" s="16">
        <v>-22836</v>
      </c>
      <c r="U24" s="16">
        <v>-1942</v>
      </c>
      <c r="V24" s="16">
        <v>-38369</v>
      </c>
      <c r="W24" s="16">
        <v>-25221</v>
      </c>
      <c r="X24" s="16">
        <v>18214</v>
      </c>
      <c r="Y24" s="16">
        <v>-816</v>
      </c>
      <c r="Z24" s="16">
        <v>-45989</v>
      </c>
      <c r="AA24" s="16">
        <v>-24944</v>
      </c>
      <c r="AB24" s="16">
        <v>-63796</v>
      </c>
      <c r="AC24" s="16">
        <v>-67895</v>
      </c>
      <c r="AD24" s="16">
        <v>-74056</v>
      </c>
      <c r="AE24" s="16">
        <v>-93891</v>
      </c>
      <c r="AF24" s="16">
        <v>-70834</v>
      </c>
      <c r="AG24" s="16">
        <v>-49623</v>
      </c>
      <c r="AH24" s="16">
        <v>67269</v>
      </c>
      <c r="AI24" s="16">
        <v>-138716</v>
      </c>
      <c r="AJ24" s="16">
        <v>84683</v>
      </c>
      <c r="AK24" s="16">
        <v>63528</v>
      </c>
      <c r="AL24" s="16">
        <v>50059</v>
      </c>
      <c r="AM24" s="16">
        <v>-118170</v>
      </c>
      <c r="AN24" s="16">
        <v>-109172</v>
      </c>
      <c r="AO24" s="16">
        <v>-86684</v>
      </c>
      <c r="AP24" s="16">
        <v>-189895</v>
      </c>
      <c r="AQ24" s="16">
        <v>-93917</v>
      </c>
      <c r="AR24" s="16">
        <v>8268</v>
      </c>
      <c r="AS24" s="16">
        <v>-73431</v>
      </c>
    </row>
    <row r="25" spans="1:45" s="4" customFormat="1" ht="13" x14ac:dyDescent="0.3">
      <c r="A25" s="11" t="s">
        <v>206</v>
      </c>
      <c r="B25" s="16">
        <v>-40562</v>
      </c>
      <c r="C25" s="16">
        <v>-36000</v>
      </c>
      <c r="D25" s="16">
        <v>-3873</v>
      </c>
      <c r="E25" s="16">
        <v>-68065</v>
      </c>
      <c r="F25" s="16">
        <v>-49228</v>
      </c>
      <c r="G25" s="16">
        <v>-19350</v>
      </c>
      <c r="H25" s="16">
        <v>79454</v>
      </c>
      <c r="I25" s="16">
        <v>-69836</v>
      </c>
      <c r="J25" s="13"/>
      <c r="K25" s="16">
        <v>-1239</v>
      </c>
      <c r="L25" s="16">
        <v>3114</v>
      </c>
      <c r="M25" s="16">
        <v>6865</v>
      </c>
      <c r="N25" s="16">
        <v>-40562</v>
      </c>
      <c r="O25" s="16">
        <v>-5186</v>
      </c>
      <c r="P25" s="16">
        <v>-4786</v>
      </c>
      <c r="Q25" s="16">
        <v>-45928</v>
      </c>
      <c r="R25" s="16">
        <v>-36000</v>
      </c>
      <c r="S25" s="16">
        <v>-14102</v>
      </c>
      <c r="T25" s="16">
        <v>15079</v>
      </c>
      <c r="U25" s="16">
        <v>47166</v>
      </c>
      <c r="V25" s="16">
        <v>-3873</v>
      </c>
      <c r="W25" s="16">
        <v>-36355</v>
      </c>
      <c r="X25" s="16">
        <v>-37406</v>
      </c>
      <c r="Y25" s="16">
        <v>-46618</v>
      </c>
      <c r="Z25" s="16">
        <v>-68065</v>
      </c>
      <c r="AA25" s="16">
        <v>-27209</v>
      </c>
      <c r="AB25" s="16">
        <v>-10324</v>
      </c>
      <c r="AC25" s="16">
        <v>-16327</v>
      </c>
      <c r="AD25" s="16">
        <v>-49228</v>
      </c>
      <c r="AE25" s="16">
        <v>-10840</v>
      </c>
      <c r="AF25" s="16">
        <v>15335</v>
      </c>
      <c r="AG25" s="16">
        <v>-11541</v>
      </c>
      <c r="AH25" s="16">
        <v>-19350</v>
      </c>
      <c r="AI25" s="16">
        <v>32435</v>
      </c>
      <c r="AJ25" s="16">
        <v>71288</v>
      </c>
      <c r="AK25" s="16">
        <v>109465</v>
      </c>
      <c r="AL25" s="16">
        <v>79454</v>
      </c>
      <c r="AM25" s="16">
        <v>-3224</v>
      </c>
      <c r="AN25" s="16">
        <v>-9063</v>
      </c>
      <c r="AO25" s="16">
        <v>-13245</v>
      </c>
      <c r="AP25" s="16">
        <v>-69836</v>
      </c>
      <c r="AQ25" s="16">
        <v>-14074</v>
      </c>
      <c r="AR25" s="16">
        <v>-88601</v>
      </c>
      <c r="AS25" s="16">
        <v>-184209</v>
      </c>
    </row>
    <row r="26" spans="1:45" s="4" customFormat="1" ht="13" x14ac:dyDescent="0.3">
      <c r="A26" s="11" t="s">
        <v>207</v>
      </c>
      <c r="B26" s="16">
        <v>-32159</v>
      </c>
      <c r="C26" s="16">
        <v>-21467</v>
      </c>
      <c r="D26" s="16">
        <v>134471</v>
      </c>
      <c r="E26" s="16">
        <v>66159</v>
      </c>
      <c r="F26" s="16">
        <v>7387</v>
      </c>
      <c r="G26" s="16">
        <v>7921</v>
      </c>
      <c r="H26" s="16">
        <v>228361</v>
      </c>
      <c r="I26" s="16">
        <v>786432</v>
      </c>
      <c r="J26" s="13"/>
      <c r="K26" s="16">
        <v>41770</v>
      </c>
      <c r="L26" s="16">
        <v>-24982</v>
      </c>
      <c r="M26" s="16">
        <v>-41250</v>
      </c>
      <c r="N26" s="16">
        <v>-32159</v>
      </c>
      <c r="O26" s="16">
        <v>-2306</v>
      </c>
      <c r="P26" s="16">
        <v>-40577</v>
      </c>
      <c r="Q26" s="16">
        <v>-28044</v>
      </c>
      <c r="R26" s="16">
        <v>-21467</v>
      </c>
      <c r="S26" s="16">
        <v>-9206</v>
      </c>
      <c r="T26" s="16">
        <v>-9664</v>
      </c>
      <c r="U26" s="16">
        <v>-43803</v>
      </c>
      <c r="V26" s="16">
        <v>134471</v>
      </c>
      <c r="W26" s="16">
        <v>-113420</v>
      </c>
      <c r="X26" s="16">
        <v>-30453</v>
      </c>
      <c r="Y26" s="16">
        <v>-61932</v>
      </c>
      <c r="Z26" s="16">
        <v>66159</v>
      </c>
      <c r="AA26" s="16">
        <v>-112094</v>
      </c>
      <c r="AB26" s="16">
        <v>-47508</v>
      </c>
      <c r="AC26" s="16">
        <v>-63265</v>
      </c>
      <c r="AD26" s="16">
        <v>7387</v>
      </c>
      <c r="AE26" s="16">
        <v>-56597</v>
      </c>
      <c r="AF26" s="16">
        <v>-65553</v>
      </c>
      <c r="AG26" s="16">
        <v>-50263</v>
      </c>
      <c r="AH26" s="16">
        <v>7921</v>
      </c>
      <c r="AI26" s="16">
        <v>-9230</v>
      </c>
      <c r="AJ26" s="16">
        <v>-58169</v>
      </c>
      <c r="AK26" s="16">
        <v>19923</v>
      </c>
      <c r="AL26" s="16">
        <v>228361</v>
      </c>
      <c r="AM26" s="16">
        <v>139442</v>
      </c>
      <c r="AN26" s="16">
        <v>225199</v>
      </c>
      <c r="AO26" s="16">
        <v>269232</v>
      </c>
      <c r="AP26" s="16">
        <v>786432</v>
      </c>
      <c r="AQ26" s="16">
        <v>62163</v>
      </c>
      <c r="AR26" s="16">
        <v>242313</v>
      </c>
      <c r="AS26" s="16">
        <v>490345</v>
      </c>
    </row>
    <row r="27" spans="1:45" s="6" customFormat="1" ht="13.5" thickBot="1" x14ac:dyDescent="0.35">
      <c r="A27" s="25" t="s">
        <v>208</v>
      </c>
      <c r="B27" s="16">
        <v>-8320</v>
      </c>
      <c r="C27" s="16">
        <v>19293</v>
      </c>
      <c r="D27" s="16">
        <v>4965</v>
      </c>
      <c r="E27" s="16">
        <v>-18007</v>
      </c>
      <c r="F27" s="16">
        <v>18832</v>
      </c>
      <c r="G27" s="16">
        <v>35643</v>
      </c>
      <c r="H27" s="16">
        <v>110</v>
      </c>
      <c r="I27" s="16">
        <v>-9164</v>
      </c>
      <c r="J27" s="19"/>
      <c r="K27" s="26">
        <v>-1773</v>
      </c>
      <c r="L27" s="26">
        <v>-2889</v>
      </c>
      <c r="M27" s="26">
        <v>4581</v>
      </c>
      <c r="N27" s="26">
        <v>-8320</v>
      </c>
      <c r="O27" s="26">
        <v>7112</v>
      </c>
      <c r="P27" s="26">
        <v>29618</v>
      </c>
      <c r="Q27" s="26">
        <v>26933</v>
      </c>
      <c r="R27" s="26">
        <v>19293</v>
      </c>
      <c r="S27" s="26">
        <v>2094</v>
      </c>
      <c r="T27" s="26">
        <v>-4559</v>
      </c>
      <c r="U27" s="26">
        <v>-7746</v>
      </c>
      <c r="V27" s="16">
        <v>4965</v>
      </c>
      <c r="W27" s="16">
        <v>-940</v>
      </c>
      <c r="X27" s="16">
        <v>-2535</v>
      </c>
      <c r="Y27" s="16">
        <v>-11219</v>
      </c>
      <c r="Z27" s="16">
        <v>-18007</v>
      </c>
      <c r="AA27" s="16">
        <v>538</v>
      </c>
      <c r="AB27" s="16">
        <v>780</v>
      </c>
      <c r="AC27" s="16">
        <v>2208</v>
      </c>
      <c r="AD27" s="16">
        <v>24946</v>
      </c>
      <c r="AE27" s="16">
        <v>518</v>
      </c>
      <c r="AF27" s="16">
        <v>2015</v>
      </c>
      <c r="AG27" s="16">
        <v>-2024</v>
      </c>
      <c r="AH27" s="16">
        <v>35643</v>
      </c>
      <c r="AI27" s="16">
        <v>-11450</v>
      </c>
      <c r="AJ27" s="16">
        <v>-3493</v>
      </c>
      <c r="AK27" s="16">
        <v>-10679</v>
      </c>
      <c r="AL27" s="16">
        <v>110</v>
      </c>
      <c r="AM27" s="16">
        <v>-179</v>
      </c>
      <c r="AN27" s="16">
        <v>1210</v>
      </c>
      <c r="AO27" s="16">
        <v>207</v>
      </c>
      <c r="AP27" s="16">
        <v>-9164</v>
      </c>
      <c r="AQ27" s="16">
        <v>1929</v>
      </c>
      <c r="AR27" s="16">
        <v>7169</v>
      </c>
      <c r="AS27" s="16">
        <v>13513</v>
      </c>
    </row>
    <row r="28" spans="1:45" s="7" customFormat="1" ht="13.5" thickBot="1" x14ac:dyDescent="0.35">
      <c r="A28" s="22" t="s">
        <v>209</v>
      </c>
      <c r="B28" s="23">
        <v>579366</v>
      </c>
      <c r="C28" s="23">
        <v>609081</v>
      </c>
      <c r="D28" s="23">
        <v>949198</v>
      </c>
      <c r="E28" s="23">
        <v>720757</v>
      </c>
      <c r="F28" s="23">
        <v>525410</v>
      </c>
      <c r="G28" s="23">
        <v>701064</v>
      </c>
      <c r="H28" s="23">
        <f>SUM(H23:H27)</f>
        <v>896545</v>
      </c>
      <c r="I28" s="23">
        <f>SUM(I23:I27)</f>
        <v>1371995</v>
      </c>
      <c r="J28" s="24"/>
      <c r="K28" s="23">
        <v>96998</v>
      </c>
      <c r="L28" s="23">
        <v>308979</v>
      </c>
      <c r="M28" s="23">
        <v>371794</v>
      </c>
      <c r="N28" s="23">
        <v>579366</v>
      </c>
      <c r="O28" s="23">
        <v>149058</v>
      </c>
      <c r="P28" s="23">
        <v>250365</v>
      </c>
      <c r="Q28" s="23">
        <v>432332</v>
      </c>
      <c r="R28" s="23">
        <v>609081</v>
      </c>
      <c r="S28" s="23">
        <v>79343</v>
      </c>
      <c r="T28" s="23">
        <v>403471</v>
      </c>
      <c r="U28" s="23">
        <v>614010</v>
      </c>
      <c r="V28" s="23">
        <v>949198</v>
      </c>
      <c r="W28" s="23">
        <v>-9475</v>
      </c>
      <c r="X28" s="23">
        <v>298875</v>
      </c>
      <c r="Y28" s="23">
        <v>425947</v>
      </c>
      <c r="Z28" s="23">
        <v>720757</v>
      </c>
      <c r="AA28" s="23">
        <v>14494</v>
      </c>
      <c r="AB28" s="23">
        <v>247763</v>
      </c>
      <c r="AC28" s="23">
        <v>389760</v>
      </c>
      <c r="AD28" s="23">
        <v>525410</v>
      </c>
      <c r="AE28" s="23">
        <v>-12396</v>
      </c>
      <c r="AF28" s="23">
        <v>214126</v>
      </c>
      <c r="AG28" s="23">
        <v>350619</v>
      </c>
      <c r="AH28" s="23">
        <v>701064</v>
      </c>
      <c r="AI28" s="23">
        <v>16223</v>
      </c>
      <c r="AJ28" s="23">
        <v>360649</v>
      </c>
      <c r="AK28" s="23">
        <v>592293</v>
      </c>
      <c r="AL28" s="23">
        <f t="shared" ref="AL28:AQ28" si="3">SUM(AL23:AL27)</f>
        <v>896545</v>
      </c>
      <c r="AM28" s="23">
        <f t="shared" si="3"/>
        <v>241964</v>
      </c>
      <c r="AN28" s="23">
        <f t="shared" si="3"/>
        <v>480580</v>
      </c>
      <c r="AO28" s="23">
        <f t="shared" si="3"/>
        <v>655351</v>
      </c>
      <c r="AP28" s="23">
        <f t="shared" si="3"/>
        <v>1371995</v>
      </c>
      <c r="AQ28" s="23">
        <f t="shared" si="3"/>
        <v>169146</v>
      </c>
      <c r="AR28" s="23">
        <f t="shared" ref="AR28:AS28" si="4">SUM(AR23:AR27)</f>
        <v>500121.3419</v>
      </c>
      <c r="AS28" s="23">
        <f t="shared" si="4"/>
        <v>638190.34400000004</v>
      </c>
    </row>
    <row r="29" spans="1:45" s="4" customFormat="1" ht="13" x14ac:dyDescent="0.3">
      <c r="A29" s="11" t="s">
        <v>210</v>
      </c>
      <c r="B29" s="16">
        <v>-114339</v>
      </c>
      <c r="C29" s="16">
        <v>-126763</v>
      </c>
      <c r="D29" s="16">
        <v>-55119</v>
      </c>
      <c r="E29" s="16">
        <v>-49954</v>
      </c>
      <c r="F29" s="16">
        <v>-40399</v>
      </c>
      <c r="G29" s="16">
        <v>-76294</v>
      </c>
      <c r="H29" s="16">
        <v>-54094</v>
      </c>
      <c r="I29" s="16">
        <v>-43964</v>
      </c>
      <c r="J29" s="13"/>
      <c r="K29" s="16">
        <v>-258</v>
      </c>
      <c r="L29" s="16">
        <v>-58611</v>
      </c>
      <c r="M29" s="16">
        <v>-59038</v>
      </c>
      <c r="N29" s="16">
        <v>-114339</v>
      </c>
      <c r="O29" s="16">
        <v>-998</v>
      </c>
      <c r="P29" s="16">
        <v>-51277</v>
      </c>
      <c r="Q29" s="16">
        <v>-61964</v>
      </c>
      <c r="R29" s="16">
        <v>-126763</v>
      </c>
      <c r="S29" s="16">
        <v>-1234</v>
      </c>
      <c r="T29" s="16">
        <v>-26367</v>
      </c>
      <c r="U29" s="16">
        <v>-26775</v>
      </c>
      <c r="V29" s="16">
        <v>-55119</v>
      </c>
      <c r="W29" s="16">
        <v>-951</v>
      </c>
      <c r="X29" s="16">
        <v>-23416</v>
      </c>
      <c r="Y29" s="16">
        <v>-25823</v>
      </c>
      <c r="Z29" s="16">
        <v>-49954</v>
      </c>
      <c r="AA29" s="16">
        <v>-1171</v>
      </c>
      <c r="AB29" s="16">
        <v>-18520</v>
      </c>
      <c r="AC29" s="16">
        <v>-20063</v>
      </c>
      <c r="AD29" s="16">
        <f t="shared" ref="AD29:AD55" si="5">F29</f>
        <v>-40399</v>
      </c>
      <c r="AE29" s="16">
        <v>-1969</v>
      </c>
      <c r="AF29" s="16">
        <v>-45796</v>
      </c>
      <c r="AG29" s="16">
        <v>-48626</v>
      </c>
      <c r="AH29" s="16">
        <v>-76294</v>
      </c>
      <c r="AI29" s="16">
        <v>-2202</v>
      </c>
      <c r="AJ29" s="16">
        <v>-28966</v>
      </c>
      <c r="AK29" s="16">
        <v>-33108</v>
      </c>
      <c r="AL29" s="16">
        <v>-54094</v>
      </c>
      <c r="AM29" s="16">
        <v>-7200</v>
      </c>
      <c r="AN29" s="16">
        <v>-17684</v>
      </c>
      <c r="AO29" s="16">
        <v>-18929</v>
      </c>
      <c r="AP29" s="16">
        <v>-43964</v>
      </c>
      <c r="AQ29" s="16">
        <v>-2217</v>
      </c>
      <c r="AR29" s="16">
        <v>-44026</v>
      </c>
      <c r="AS29" s="16">
        <v>-44411</v>
      </c>
    </row>
    <row r="30" spans="1:45" s="4" customFormat="1" ht="13" x14ac:dyDescent="0.3">
      <c r="A30" s="11" t="s">
        <v>198</v>
      </c>
      <c r="B30" s="16">
        <v>-3523</v>
      </c>
      <c r="C30" s="16">
        <v>-3712</v>
      </c>
      <c r="D30" s="16">
        <v>-2739</v>
      </c>
      <c r="E30" s="16">
        <v>18868</v>
      </c>
      <c r="F30" s="16">
        <v>19534</v>
      </c>
      <c r="G30" s="16">
        <v>8986</v>
      </c>
      <c r="H30" s="16">
        <v>0</v>
      </c>
      <c r="I30" s="16"/>
      <c r="J30" s="13"/>
      <c r="K30" s="16">
        <v>-1035</v>
      </c>
      <c r="L30" s="16">
        <v>-1947</v>
      </c>
      <c r="M30" s="16">
        <v>-2813</v>
      </c>
      <c r="N30" s="16">
        <v>-3523</v>
      </c>
      <c r="O30" s="16">
        <v>0</v>
      </c>
      <c r="P30" s="16">
        <v>-2175</v>
      </c>
      <c r="Q30" s="16">
        <v>-3119</v>
      </c>
      <c r="R30" s="16">
        <v>-3712</v>
      </c>
      <c r="S30" s="16">
        <v>-832</v>
      </c>
      <c r="T30" s="16">
        <v>-1717</v>
      </c>
      <c r="U30" s="16">
        <v>-2040</v>
      </c>
      <c r="V30" s="16">
        <v>-2739</v>
      </c>
      <c r="W30" s="16">
        <v>-450</v>
      </c>
      <c r="X30" s="16">
        <v>-888</v>
      </c>
      <c r="Y30" s="16">
        <v>-1285</v>
      </c>
      <c r="Z30" s="16">
        <v>18868</v>
      </c>
      <c r="AA30" s="16">
        <v>276</v>
      </c>
      <c r="AB30" s="16">
        <v>9047</v>
      </c>
      <c r="AC30" s="16">
        <v>19349</v>
      </c>
      <c r="AD30" s="16">
        <f t="shared" si="5"/>
        <v>19534</v>
      </c>
      <c r="AE30" s="16">
        <v>8583</v>
      </c>
      <c r="AF30" s="16">
        <v>8782</v>
      </c>
      <c r="AG30" s="16">
        <v>9156</v>
      </c>
      <c r="AH30" s="16">
        <v>8986</v>
      </c>
      <c r="AI30" s="16"/>
      <c r="AJ30" s="16">
        <v>0</v>
      </c>
      <c r="AK30" s="16">
        <v>0</v>
      </c>
      <c r="AL30" s="16" t="s">
        <v>0</v>
      </c>
      <c r="AM30" s="16" t="s">
        <v>0</v>
      </c>
      <c r="AN30" s="16" t="s">
        <v>0</v>
      </c>
      <c r="AO30" s="16"/>
      <c r="AP30" s="16"/>
      <c r="AQ30" s="16"/>
      <c r="AR30" s="16">
        <v>35150</v>
      </c>
      <c r="AS30" s="16">
        <v>35493</v>
      </c>
    </row>
    <row r="31" spans="1:45" s="4" customFormat="1" ht="13" x14ac:dyDescent="0.3">
      <c r="A31" s="11" t="s">
        <v>211</v>
      </c>
      <c r="B31" s="16">
        <v>-18928</v>
      </c>
      <c r="C31" s="16">
        <v>-21516</v>
      </c>
      <c r="D31" s="16">
        <v>-53970</v>
      </c>
      <c r="E31" s="16">
        <v>-48643</v>
      </c>
      <c r="F31" s="16">
        <v>-39797</v>
      </c>
      <c r="G31" s="16">
        <v>-98323</v>
      </c>
      <c r="H31" s="16">
        <v>-75265</v>
      </c>
      <c r="I31" s="16">
        <v>-49114</v>
      </c>
      <c r="J31" s="13"/>
      <c r="K31" s="16">
        <v>-10291</v>
      </c>
      <c r="L31" s="16">
        <v>-7417</v>
      </c>
      <c r="M31" s="16">
        <v>-13661</v>
      </c>
      <c r="N31" s="16">
        <v>-18928</v>
      </c>
      <c r="O31" s="16">
        <v>-3704</v>
      </c>
      <c r="P31" s="16">
        <v>5795</v>
      </c>
      <c r="Q31" s="16">
        <v>3905</v>
      </c>
      <c r="R31" s="16">
        <v>-21516</v>
      </c>
      <c r="S31" s="16">
        <v>-11481</v>
      </c>
      <c r="T31" s="16">
        <v>-13805</v>
      </c>
      <c r="U31" s="16">
        <v>-35509</v>
      </c>
      <c r="V31" s="16">
        <v>-53970</v>
      </c>
      <c r="W31" s="16">
        <v>-10151</v>
      </c>
      <c r="X31" s="16">
        <v>-19123</v>
      </c>
      <c r="Y31" s="16">
        <v>-32150</v>
      </c>
      <c r="Z31" s="16">
        <v>-48643</v>
      </c>
      <c r="AA31" s="16">
        <v>-14060</v>
      </c>
      <c r="AB31" s="16">
        <v>-22130</v>
      </c>
      <c r="AC31" s="16">
        <v>-31056</v>
      </c>
      <c r="AD31" s="16">
        <f t="shared" si="5"/>
        <v>-39797</v>
      </c>
      <c r="AE31" s="16">
        <v>-15341</v>
      </c>
      <c r="AF31" s="16">
        <v>-68810</v>
      </c>
      <c r="AG31" s="16">
        <v>-69637</v>
      </c>
      <c r="AH31" s="16">
        <v>-98323</v>
      </c>
      <c r="AI31" s="16">
        <v>-1406</v>
      </c>
      <c r="AJ31" s="16">
        <v>-15624</v>
      </c>
      <c r="AK31" s="16">
        <v>-39726</v>
      </c>
      <c r="AL31" s="16">
        <v>-75265</v>
      </c>
      <c r="AM31" s="16">
        <v>-18766</v>
      </c>
      <c r="AN31" s="16">
        <v>-21696</v>
      </c>
      <c r="AO31" s="16">
        <v>-35366</v>
      </c>
      <c r="AP31" s="16">
        <v>-49114</v>
      </c>
      <c r="AQ31" s="16">
        <v>-16206</v>
      </c>
      <c r="AR31" s="16">
        <v>-98603</v>
      </c>
      <c r="AS31" s="16">
        <v>-109896</v>
      </c>
    </row>
    <row r="32" spans="1:45" s="4" customFormat="1" ht="13" x14ac:dyDescent="0.3">
      <c r="A32" s="11" t="s">
        <v>212</v>
      </c>
      <c r="B32" s="16">
        <v>0</v>
      </c>
      <c r="C32" s="16">
        <v>0</v>
      </c>
      <c r="D32" s="16">
        <v>-499</v>
      </c>
      <c r="E32" s="16">
        <v>-12196</v>
      </c>
      <c r="F32" s="16">
        <v>-10810</v>
      </c>
      <c r="G32" s="16"/>
      <c r="H32" s="16"/>
      <c r="I32" s="16" t="s">
        <v>0</v>
      </c>
      <c r="J32" s="13"/>
      <c r="K32" s="16">
        <v>0</v>
      </c>
      <c r="L32" s="16">
        <v>0</v>
      </c>
      <c r="M32" s="16">
        <v>0</v>
      </c>
      <c r="N32" s="16">
        <v>0</v>
      </c>
      <c r="O32" s="16">
        <v>0</v>
      </c>
      <c r="P32" s="16">
        <v>0</v>
      </c>
      <c r="Q32" s="16">
        <v>0</v>
      </c>
      <c r="R32" s="16">
        <v>0</v>
      </c>
      <c r="S32" s="16">
        <v>0</v>
      </c>
      <c r="T32" s="16">
        <v>0</v>
      </c>
      <c r="U32" s="16">
        <v>-441</v>
      </c>
      <c r="V32" s="16">
        <v>-499</v>
      </c>
      <c r="W32" s="16">
        <v>0</v>
      </c>
      <c r="X32" s="16">
        <v>0</v>
      </c>
      <c r="Y32" s="16"/>
      <c r="Z32" s="16">
        <v>-12196</v>
      </c>
      <c r="AA32" s="16">
        <v>-3412</v>
      </c>
      <c r="AB32" s="16">
        <v>-4342</v>
      </c>
      <c r="AC32" s="16">
        <v>-5221</v>
      </c>
      <c r="AD32" s="16">
        <f t="shared" si="5"/>
        <v>-10810</v>
      </c>
      <c r="AE32" s="16">
        <v>-551</v>
      </c>
      <c r="AF32" s="16">
        <v>-1395</v>
      </c>
      <c r="AG32" s="16">
        <v>-2093</v>
      </c>
      <c r="AH32" s="16"/>
      <c r="AI32" s="16">
        <v>-1657</v>
      </c>
      <c r="AJ32" s="16">
        <v>-2142</v>
      </c>
      <c r="AK32" s="16">
        <v>-2409</v>
      </c>
      <c r="AL32" s="16" t="s">
        <v>0</v>
      </c>
      <c r="AM32" s="16" t="s">
        <v>0</v>
      </c>
      <c r="AN32" s="16" t="s">
        <v>0</v>
      </c>
      <c r="AO32" s="16" t="s">
        <v>0</v>
      </c>
      <c r="AP32" s="16" t="s">
        <v>0</v>
      </c>
      <c r="AQ32" s="16" t="s">
        <v>0</v>
      </c>
      <c r="AR32" s="16" t="s">
        <v>0</v>
      </c>
      <c r="AS32" s="16" t="s">
        <v>0</v>
      </c>
    </row>
    <row r="33" spans="1:45" s="4" customFormat="1" ht="13" x14ac:dyDescent="0.3">
      <c r="A33" s="11" t="s">
        <v>213</v>
      </c>
      <c r="B33" s="16"/>
      <c r="C33" s="16"/>
      <c r="D33" s="16"/>
      <c r="E33" s="16"/>
      <c r="F33" s="16"/>
      <c r="G33" s="16"/>
      <c r="H33" s="16"/>
      <c r="I33" s="16"/>
      <c r="J33" s="13"/>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v>-10045</v>
      </c>
      <c r="AO33" s="16">
        <v>-10000</v>
      </c>
      <c r="AP33" s="16"/>
      <c r="AQ33" s="16"/>
      <c r="AR33" s="16"/>
      <c r="AS33" s="16"/>
    </row>
    <row r="34" spans="1:45" s="6" customFormat="1" ht="13.5" thickBot="1" x14ac:dyDescent="0.35">
      <c r="A34" s="20" t="s">
        <v>214</v>
      </c>
      <c r="B34" s="18">
        <v>442576</v>
      </c>
      <c r="C34" s="18">
        <v>457090</v>
      </c>
      <c r="D34" s="18">
        <v>836871</v>
      </c>
      <c r="E34" s="18">
        <v>628832</v>
      </c>
      <c r="F34" s="18">
        <v>453938</v>
      </c>
      <c r="G34" s="18">
        <v>535433</v>
      </c>
      <c r="H34" s="18">
        <f>SUM(H28:H32)</f>
        <v>767186</v>
      </c>
      <c r="I34" s="18">
        <f>SUM(I28:I33)</f>
        <v>1278917</v>
      </c>
      <c r="J34" s="19"/>
      <c r="K34" s="18">
        <v>85414</v>
      </c>
      <c r="L34" s="18">
        <v>241004</v>
      </c>
      <c r="M34" s="18">
        <v>296282</v>
      </c>
      <c r="N34" s="18">
        <v>442576</v>
      </c>
      <c r="O34" s="18">
        <v>144356</v>
      </c>
      <c r="P34" s="18">
        <v>202708</v>
      </c>
      <c r="Q34" s="18">
        <v>371154</v>
      </c>
      <c r="R34" s="18">
        <v>457090</v>
      </c>
      <c r="S34" s="18">
        <v>65796</v>
      </c>
      <c r="T34" s="18">
        <v>361582</v>
      </c>
      <c r="U34" s="18">
        <v>549245</v>
      </c>
      <c r="V34" s="18">
        <v>836871</v>
      </c>
      <c r="W34" s="18">
        <v>-21027</v>
      </c>
      <c r="X34" s="18">
        <v>255448</v>
      </c>
      <c r="Y34" s="18">
        <v>366689</v>
      </c>
      <c r="Z34" s="18">
        <v>628832</v>
      </c>
      <c r="AA34" s="18">
        <f>SUM(AA28:AA32)</f>
        <v>-3873</v>
      </c>
      <c r="AB34" s="18">
        <f>SUM(AB28:AB32)</f>
        <v>211818</v>
      </c>
      <c r="AC34" s="18">
        <v>352769</v>
      </c>
      <c r="AD34" s="18">
        <f t="shared" si="5"/>
        <v>453938</v>
      </c>
      <c r="AE34" s="18">
        <v>-21674</v>
      </c>
      <c r="AF34" s="18">
        <v>106907</v>
      </c>
      <c r="AG34" s="18">
        <v>239419</v>
      </c>
      <c r="AH34" s="18">
        <v>535433</v>
      </c>
      <c r="AI34" s="18">
        <v>10958</v>
      </c>
      <c r="AJ34" s="18">
        <v>313917</v>
      </c>
      <c r="AK34" s="18">
        <v>517050</v>
      </c>
      <c r="AL34" s="18">
        <f>SUM(AL28:AL32)</f>
        <v>767186</v>
      </c>
      <c r="AM34" s="18">
        <f>SUM(AM28:AM32)</f>
        <v>215998</v>
      </c>
      <c r="AN34" s="18">
        <f t="shared" ref="AN34:AS34" si="6">SUM(AN28:AN33)</f>
        <v>431155</v>
      </c>
      <c r="AO34" s="18">
        <f t="shared" si="6"/>
        <v>591056</v>
      </c>
      <c r="AP34" s="18">
        <f t="shared" si="6"/>
        <v>1278917</v>
      </c>
      <c r="AQ34" s="18">
        <f t="shared" si="6"/>
        <v>150723</v>
      </c>
      <c r="AR34" s="18">
        <f t="shared" si="6"/>
        <v>392642.3419</v>
      </c>
      <c r="AS34" s="18">
        <f t="shared" si="6"/>
        <v>519376.34400000004</v>
      </c>
    </row>
    <row r="35" spans="1:45" s="4" customFormat="1" ht="13" x14ac:dyDescent="0.3">
      <c r="A35" s="62" t="s">
        <v>215</v>
      </c>
      <c r="B35" s="21"/>
      <c r="C35" s="21"/>
      <c r="D35" s="21"/>
      <c r="E35" s="21"/>
      <c r="F35" s="21"/>
      <c r="G35" s="21"/>
      <c r="H35" s="21"/>
      <c r="I35" s="21"/>
      <c r="J35" s="13"/>
      <c r="K35" s="21"/>
      <c r="L35" s="21"/>
      <c r="M35" s="21"/>
      <c r="N35" s="21"/>
      <c r="O35" s="21"/>
      <c r="P35" s="21"/>
      <c r="Q35" s="21"/>
      <c r="R35" s="21"/>
      <c r="S35" s="21"/>
      <c r="T35" s="21"/>
      <c r="U35" s="21"/>
      <c r="V35" s="21"/>
      <c r="W35" s="21"/>
      <c r="X35" s="21"/>
      <c r="Y35" s="21"/>
      <c r="Z35" s="21"/>
      <c r="AA35" s="21">
        <v>0</v>
      </c>
      <c r="AB35" s="21">
        <v>0</v>
      </c>
      <c r="AC35" s="21"/>
      <c r="AD35" s="21">
        <f t="shared" si="5"/>
        <v>0</v>
      </c>
      <c r="AE35" s="21"/>
      <c r="AF35" s="21"/>
      <c r="AG35" s="21"/>
      <c r="AH35" s="21"/>
      <c r="AI35" s="21"/>
      <c r="AJ35" s="21"/>
      <c r="AK35" s="21"/>
      <c r="AL35" s="21"/>
      <c r="AM35" s="21"/>
      <c r="AN35" s="21"/>
      <c r="AO35" s="21"/>
      <c r="AP35" s="21"/>
      <c r="AQ35" s="21"/>
      <c r="AR35" s="21"/>
      <c r="AS35" s="21"/>
    </row>
    <row r="36" spans="1:45" s="4" customFormat="1" ht="13" x14ac:dyDescent="0.3">
      <c r="A36" s="122" t="s">
        <v>216</v>
      </c>
      <c r="B36" s="14">
        <v>4934</v>
      </c>
      <c r="C36" s="14">
        <v>21659</v>
      </c>
      <c r="D36" s="14">
        <v>44836</v>
      </c>
      <c r="E36" s="14">
        <v>21790</v>
      </c>
      <c r="F36" s="14">
        <f>SUM(F37:F46)</f>
        <v>51993</v>
      </c>
      <c r="G36" s="14">
        <v>9698</v>
      </c>
      <c r="H36" s="14">
        <f t="shared" ref="H36:I36" si="7">SUM(H37:H46)</f>
        <v>10714</v>
      </c>
      <c r="I36" s="14">
        <f t="shared" si="7"/>
        <v>196933</v>
      </c>
      <c r="J36" s="13"/>
      <c r="K36" s="14">
        <v>-11100</v>
      </c>
      <c r="L36" s="14">
        <v>5206</v>
      </c>
      <c r="M36" s="14">
        <v>8388</v>
      </c>
      <c r="N36" s="14">
        <v>4934</v>
      </c>
      <c r="O36" s="14">
        <v>-670</v>
      </c>
      <c r="P36" s="14">
        <v>7678</v>
      </c>
      <c r="Q36" s="14">
        <v>11906</v>
      </c>
      <c r="R36" s="14">
        <v>18216</v>
      </c>
      <c r="S36" s="14">
        <v>3803</v>
      </c>
      <c r="T36" s="14">
        <v>20318</v>
      </c>
      <c r="U36" s="14">
        <v>43198</v>
      </c>
      <c r="V36" s="14">
        <v>44836</v>
      </c>
      <c r="W36" s="14">
        <v>8339</v>
      </c>
      <c r="X36" s="14">
        <v>11430</v>
      </c>
      <c r="Y36" s="14">
        <v>20188</v>
      </c>
      <c r="Z36" s="14">
        <v>21790</v>
      </c>
      <c r="AA36" s="14">
        <f>SUM(AA37:AA46)</f>
        <v>1564</v>
      </c>
      <c r="AB36" s="14">
        <f>SUM(AB37:AB46)</f>
        <v>20152</v>
      </c>
      <c r="AC36" s="14">
        <f>SUM(AC37:AC46)</f>
        <v>23817</v>
      </c>
      <c r="AD36" s="14">
        <f t="shared" si="5"/>
        <v>51993</v>
      </c>
      <c r="AE36" s="14">
        <f t="shared" ref="AE36:AJ36" si="8">SUM(AE37:AE46)</f>
        <v>984</v>
      </c>
      <c r="AF36" s="14">
        <f t="shared" si="8"/>
        <v>5217</v>
      </c>
      <c r="AG36" s="14">
        <f t="shared" si="8"/>
        <v>7951</v>
      </c>
      <c r="AH36" s="14">
        <v>9698</v>
      </c>
      <c r="AI36" s="14">
        <v>2761</v>
      </c>
      <c r="AJ36" s="14">
        <f t="shared" si="8"/>
        <v>5299</v>
      </c>
      <c r="AK36" s="14">
        <f t="shared" ref="AK36:AN36" si="9">SUM(AK37:AK46)</f>
        <v>3651</v>
      </c>
      <c r="AL36" s="14">
        <f t="shared" si="9"/>
        <v>10714</v>
      </c>
      <c r="AM36" s="14">
        <f t="shared" si="9"/>
        <v>104002</v>
      </c>
      <c r="AN36" s="14">
        <f t="shared" si="9"/>
        <v>99393</v>
      </c>
      <c r="AO36" s="14">
        <f t="shared" ref="AO36:AP36" si="10">SUM(AO37:AO46)</f>
        <v>132977</v>
      </c>
      <c r="AP36" s="14">
        <f t="shared" si="10"/>
        <v>196933</v>
      </c>
      <c r="AQ36" s="14">
        <f t="shared" ref="AQ36:AS36" si="11">SUM(AQ37:AQ46)</f>
        <v>1967</v>
      </c>
      <c r="AR36" s="14">
        <f t="shared" si="11"/>
        <v>6572</v>
      </c>
      <c r="AS36" s="14">
        <f t="shared" si="11"/>
        <v>8326</v>
      </c>
    </row>
    <row r="37" spans="1:45" s="4" customFormat="1" ht="13" x14ac:dyDescent="0.3">
      <c r="A37" s="11" t="s">
        <v>217</v>
      </c>
      <c r="B37" s="16">
        <v>-11387</v>
      </c>
      <c r="C37" s="16">
        <v>0</v>
      </c>
      <c r="D37" s="16">
        <v>2930</v>
      </c>
      <c r="E37" s="16">
        <v>454</v>
      </c>
      <c r="F37" s="16">
        <v>69</v>
      </c>
      <c r="G37" s="16">
        <v>0</v>
      </c>
      <c r="H37" s="16">
        <v>570</v>
      </c>
      <c r="I37" s="16">
        <v>66954</v>
      </c>
      <c r="J37" s="13"/>
      <c r="K37" s="16">
        <v>-11387</v>
      </c>
      <c r="L37" s="16">
        <v>0</v>
      </c>
      <c r="M37" s="16">
        <v>0</v>
      </c>
      <c r="N37" s="16">
        <v>-11387</v>
      </c>
      <c r="O37" s="16">
        <v>-3443</v>
      </c>
      <c r="P37" s="16">
        <v>0</v>
      </c>
      <c r="Q37" s="16">
        <v>0</v>
      </c>
      <c r="R37" s="16">
        <v>-3443</v>
      </c>
      <c r="S37" s="16">
        <v>2931</v>
      </c>
      <c r="T37" s="16">
        <v>2931</v>
      </c>
      <c r="U37" s="16">
        <v>2931</v>
      </c>
      <c r="V37" s="16">
        <v>2930</v>
      </c>
      <c r="W37" s="16">
        <v>0</v>
      </c>
      <c r="X37" s="16">
        <v>411</v>
      </c>
      <c r="Y37" s="16">
        <v>454</v>
      </c>
      <c r="Z37" s="16">
        <v>454</v>
      </c>
      <c r="AA37" s="16"/>
      <c r="AB37" s="16"/>
      <c r="AC37" s="16">
        <v>0</v>
      </c>
      <c r="AD37" s="16">
        <f t="shared" si="5"/>
        <v>69</v>
      </c>
      <c r="AE37" s="16">
        <v>0</v>
      </c>
      <c r="AF37" s="16">
        <v>0</v>
      </c>
      <c r="AG37" s="16">
        <v>0</v>
      </c>
      <c r="AH37" s="16" t="s">
        <v>0</v>
      </c>
      <c r="AI37" s="16" t="s">
        <v>0</v>
      </c>
      <c r="AJ37" s="16">
        <v>0</v>
      </c>
      <c r="AK37" s="16">
        <v>0</v>
      </c>
      <c r="AL37" s="16">
        <v>570</v>
      </c>
      <c r="AM37" s="16">
        <v>72429</v>
      </c>
      <c r="AN37" s="16">
        <v>66954</v>
      </c>
      <c r="AO37" s="16">
        <v>66954</v>
      </c>
      <c r="AP37" s="16">
        <v>66954</v>
      </c>
      <c r="AQ37" s="16">
        <v>0</v>
      </c>
      <c r="AR37" s="16">
        <v>0</v>
      </c>
      <c r="AS37" s="16">
        <v>0</v>
      </c>
    </row>
    <row r="38" spans="1:45" s="4" customFormat="1" ht="13" x14ac:dyDescent="0.3">
      <c r="A38" s="11" t="s">
        <v>218</v>
      </c>
      <c r="B38" s="16">
        <v>7093</v>
      </c>
      <c r="C38" s="16">
        <v>6552</v>
      </c>
      <c r="D38" s="16">
        <v>2353</v>
      </c>
      <c r="E38" s="16">
        <v>8070</v>
      </c>
      <c r="F38" s="16">
        <v>7762</v>
      </c>
      <c r="G38" s="16">
        <v>361</v>
      </c>
      <c r="H38" s="16">
        <v>5382</v>
      </c>
      <c r="I38" s="16">
        <v>478</v>
      </c>
      <c r="J38" s="13"/>
      <c r="K38" s="16">
        <v>208</v>
      </c>
      <c r="L38" s="16">
        <v>402</v>
      </c>
      <c r="M38" s="16">
        <v>1662</v>
      </c>
      <c r="N38" s="16">
        <v>7093</v>
      </c>
      <c r="O38" s="16">
        <v>170</v>
      </c>
      <c r="P38" s="16">
        <v>890</v>
      </c>
      <c r="Q38" s="16">
        <v>2867</v>
      </c>
      <c r="R38" s="16">
        <v>6552</v>
      </c>
      <c r="S38" s="16">
        <v>90</v>
      </c>
      <c r="T38" s="16">
        <v>2657</v>
      </c>
      <c r="U38" s="16">
        <v>2948</v>
      </c>
      <c r="V38" s="16">
        <v>2353</v>
      </c>
      <c r="W38" s="16">
        <v>7519</v>
      </c>
      <c r="X38" s="16">
        <v>7934</v>
      </c>
      <c r="Y38" s="16">
        <v>7954</v>
      </c>
      <c r="Z38" s="16">
        <v>8070</v>
      </c>
      <c r="AA38" s="16">
        <v>526</v>
      </c>
      <c r="AB38" s="16">
        <v>2531</v>
      </c>
      <c r="AC38" s="16">
        <v>2595</v>
      </c>
      <c r="AD38" s="16">
        <f t="shared" si="5"/>
        <v>7762</v>
      </c>
      <c r="AE38" s="16">
        <v>24</v>
      </c>
      <c r="AF38" s="16">
        <v>1055</v>
      </c>
      <c r="AG38" s="16">
        <v>2247</v>
      </c>
      <c r="AH38" s="16">
        <v>361</v>
      </c>
      <c r="AI38" s="16">
        <v>1588</v>
      </c>
      <c r="AJ38" s="16">
        <v>773</v>
      </c>
      <c r="AK38" s="16">
        <v>2627</v>
      </c>
      <c r="AL38" s="16">
        <v>5382</v>
      </c>
      <c r="AM38" s="16">
        <v>1077</v>
      </c>
      <c r="AN38" s="16">
        <v>1569</v>
      </c>
      <c r="AO38" s="16">
        <v>2365</v>
      </c>
      <c r="AP38" s="16">
        <v>478</v>
      </c>
      <c r="AQ38" s="16">
        <v>1427</v>
      </c>
      <c r="AR38" s="16">
        <v>1008</v>
      </c>
      <c r="AS38" s="16">
        <v>1521</v>
      </c>
    </row>
    <row r="39" spans="1:45" s="4" customFormat="1" ht="13" x14ac:dyDescent="0.3">
      <c r="A39" s="11" t="s">
        <v>219</v>
      </c>
      <c r="B39" s="16">
        <v>1</v>
      </c>
      <c r="C39" s="16">
        <v>1101</v>
      </c>
      <c r="D39" s="16">
        <v>0</v>
      </c>
      <c r="E39" s="16">
        <v>0</v>
      </c>
      <c r="F39" s="16">
        <v>60</v>
      </c>
      <c r="G39" s="16">
        <v>0</v>
      </c>
      <c r="H39" s="16">
        <v>0</v>
      </c>
      <c r="I39" s="16" t="s">
        <v>0</v>
      </c>
      <c r="J39" s="13"/>
      <c r="K39" s="16">
        <v>0</v>
      </c>
      <c r="L39" s="16">
        <v>0</v>
      </c>
      <c r="M39" s="16">
        <v>0</v>
      </c>
      <c r="N39" s="16">
        <v>1</v>
      </c>
      <c r="O39" s="16">
        <v>0</v>
      </c>
      <c r="P39" s="16">
        <v>0</v>
      </c>
      <c r="Q39" s="16">
        <v>0</v>
      </c>
      <c r="R39" s="16">
        <v>1101</v>
      </c>
      <c r="S39" s="16">
        <v>0</v>
      </c>
      <c r="T39" s="16">
        <v>0</v>
      </c>
      <c r="U39" s="16">
        <v>0</v>
      </c>
      <c r="V39" s="16">
        <v>0</v>
      </c>
      <c r="W39" s="16">
        <v>0</v>
      </c>
      <c r="X39" s="16">
        <v>0</v>
      </c>
      <c r="Y39" s="16">
        <v>0</v>
      </c>
      <c r="Z39" s="16">
        <v>0</v>
      </c>
      <c r="AA39" s="16"/>
      <c r="AB39" s="16"/>
      <c r="AC39" s="16">
        <v>0</v>
      </c>
      <c r="AD39" s="16">
        <f t="shared" si="5"/>
        <v>60</v>
      </c>
      <c r="AE39" s="16">
        <v>0</v>
      </c>
      <c r="AF39" s="16">
        <v>0</v>
      </c>
      <c r="AG39" s="16">
        <v>0</v>
      </c>
      <c r="AH39" s="16" t="s">
        <v>0</v>
      </c>
      <c r="AI39" s="16" t="s">
        <v>0</v>
      </c>
      <c r="AJ39" s="16">
        <v>0</v>
      </c>
      <c r="AK39" s="16">
        <v>0</v>
      </c>
      <c r="AL39" s="16" t="s">
        <v>0</v>
      </c>
      <c r="AM39" s="16" t="s">
        <v>0</v>
      </c>
      <c r="AN39" s="16" t="s">
        <v>0</v>
      </c>
      <c r="AO39" s="16" t="s">
        <v>0</v>
      </c>
      <c r="AP39" s="16" t="s">
        <v>0</v>
      </c>
      <c r="AQ39" s="16" t="s">
        <v>0</v>
      </c>
      <c r="AR39" s="16" t="s">
        <v>0</v>
      </c>
      <c r="AS39" s="16" t="s">
        <v>0</v>
      </c>
    </row>
    <row r="40" spans="1:45" s="4" customFormat="1" ht="13" x14ac:dyDescent="0.3">
      <c r="A40" s="11" t="s">
        <v>220</v>
      </c>
      <c r="B40" s="16">
        <v>902</v>
      </c>
      <c r="C40" s="16">
        <v>3937</v>
      </c>
      <c r="D40" s="16">
        <v>17202</v>
      </c>
      <c r="E40" s="16">
        <v>0</v>
      </c>
      <c r="F40" s="16">
        <v>14380</v>
      </c>
      <c r="G40" s="16">
        <v>2207</v>
      </c>
      <c r="H40" s="16">
        <v>500</v>
      </c>
      <c r="I40" s="16">
        <v>9444</v>
      </c>
      <c r="J40" s="13"/>
      <c r="K40" s="16">
        <v>0</v>
      </c>
      <c r="L40" s="16">
        <v>538</v>
      </c>
      <c r="M40" s="16">
        <v>704</v>
      </c>
      <c r="N40" s="16">
        <v>902</v>
      </c>
      <c r="O40" s="16">
        <v>310</v>
      </c>
      <c r="P40" s="16">
        <v>310</v>
      </c>
      <c r="Q40" s="16">
        <v>310</v>
      </c>
      <c r="R40" s="16">
        <v>3937</v>
      </c>
      <c r="S40" s="16">
        <v>0</v>
      </c>
      <c r="T40" s="16">
        <v>0</v>
      </c>
      <c r="U40" s="16">
        <v>17202</v>
      </c>
      <c r="V40" s="16">
        <v>17202</v>
      </c>
      <c r="W40" s="16">
        <v>0</v>
      </c>
      <c r="X40" s="16">
        <v>0</v>
      </c>
      <c r="Y40" s="16">
        <v>0</v>
      </c>
      <c r="Z40" s="16">
        <v>0</v>
      </c>
      <c r="AA40" s="16"/>
      <c r="AB40" s="16">
        <v>14000</v>
      </c>
      <c r="AC40" s="16">
        <v>14380</v>
      </c>
      <c r="AD40" s="16">
        <f t="shared" si="5"/>
        <v>14380</v>
      </c>
      <c r="AE40" s="16">
        <v>0</v>
      </c>
      <c r="AF40" s="16">
        <v>0</v>
      </c>
      <c r="AG40" s="16">
        <v>0</v>
      </c>
      <c r="AH40" s="16">
        <v>2207</v>
      </c>
      <c r="AI40" s="16" t="s">
        <v>0</v>
      </c>
      <c r="AJ40" s="16">
        <v>0</v>
      </c>
      <c r="AK40" s="16">
        <v>0</v>
      </c>
      <c r="AL40" s="16">
        <v>500</v>
      </c>
      <c r="AM40" s="16" t="s">
        <v>0</v>
      </c>
      <c r="AN40" s="16" t="s">
        <v>0</v>
      </c>
      <c r="AO40" s="16">
        <v>4516</v>
      </c>
      <c r="AP40" s="16">
        <v>9444</v>
      </c>
      <c r="AQ40" s="16">
        <v>0</v>
      </c>
      <c r="AR40" s="16">
        <v>0</v>
      </c>
      <c r="AS40" s="16">
        <v>0</v>
      </c>
    </row>
    <row r="41" spans="1:45" s="4" customFormat="1" ht="13" x14ac:dyDescent="0.3">
      <c r="A41" s="11" t="s">
        <v>221</v>
      </c>
      <c r="B41" s="16">
        <v>1304</v>
      </c>
      <c r="C41" s="16">
        <v>626</v>
      </c>
      <c r="D41" s="16">
        <v>1105</v>
      </c>
      <c r="E41" s="16">
        <v>1163</v>
      </c>
      <c r="F41" s="16">
        <v>594</v>
      </c>
      <c r="G41" s="16">
        <v>781</v>
      </c>
      <c r="H41" s="16">
        <v>744</v>
      </c>
      <c r="I41" s="16">
        <v>0</v>
      </c>
      <c r="J41" s="13"/>
      <c r="K41" s="16">
        <v>0</v>
      </c>
      <c r="L41" s="16">
        <v>1164</v>
      </c>
      <c r="M41" s="16">
        <v>1304</v>
      </c>
      <c r="N41" s="16">
        <v>1304</v>
      </c>
      <c r="O41" s="16">
        <v>118</v>
      </c>
      <c r="P41" s="16">
        <v>233</v>
      </c>
      <c r="Q41" s="16">
        <v>623</v>
      </c>
      <c r="R41" s="16">
        <v>626</v>
      </c>
      <c r="S41" s="16">
        <v>0</v>
      </c>
      <c r="T41" s="16">
        <v>743</v>
      </c>
      <c r="U41" s="16">
        <v>930</v>
      </c>
      <c r="V41" s="16">
        <v>1105</v>
      </c>
      <c r="W41" s="16">
        <v>0</v>
      </c>
      <c r="X41" s="16">
        <v>248</v>
      </c>
      <c r="Y41" s="16">
        <v>246</v>
      </c>
      <c r="Z41" s="16">
        <v>1163</v>
      </c>
      <c r="AA41" s="16">
        <v>133</v>
      </c>
      <c r="AB41" s="16">
        <v>345</v>
      </c>
      <c r="AC41" s="16">
        <v>593</v>
      </c>
      <c r="AD41" s="16">
        <f t="shared" si="5"/>
        <v>594</v>
      </c>
      <c r="AE41" s="16">
        <v>649</v>
      </c>
      <c r="AF41" s="16">
        <v>736</v>
      </c>
      <c r="AG41" s="16">
        <v>781</v>
      </c>
      <c r="AH41" s="16">
        <v>781</v>
      </c>
      <c r="AI41" s="16">
        <v>114</v>
      </c>
      <c r="AJ41" s="16">
        <v>114</v>
      </c>
      <c r="AK41" s="16">
        <v>114</v>
      </c>
      <c r="AL41" s="16">
        <v>744</v>
      </c>
      <c r="AM41" s="16" t="s">
        <v>0</v>
      </c>
      <c r="AN41" s="16" t="s">
        <v>0</v>
      </c>
      <c r="AO41" s="16">
        <v>0</v>
      </c>
      <c r="AP41" s="16">
        <v>0</v>
      </c>
      <c r="AQ41" s="16">
        <v>0</v>
      </c>
      <c r="AR41" s="16">
        <v>38</v>
      </c>
      <c r="AS41" s="16">
        <v>219</v>
      </c>
    </row>
    <row r="42" spans="1:45" s="4" customFormat="1" ht="13" x14ac:dyDescent="0.3">
      <c r="A42" s="11" t="s">
        <v>222</v>
      </c>
      <c r="B42" s="16">
        <v>2789</v>
      </c>
      <c r="C42" s="16">
        <v>2808</v>
      </c>
      <c r="D42" s="16">
        <v>6015</v>
      </c>
      <c r="E42" s="16">
        <v>3940</v>
      </c>
      <c r="F42" s="16">
        <v>6236</v>
      </c>
      <c r="G42" s="16">
        <v>4136</v>
      </c>
      <c r="H42" s="16">
        <v>976</v>
      </c>
      <c r="I42" s="16">
        <v>651</v>
      </c>
      <c r="J42" s="13"/>
      <c r="K42" s="16">
        <v>79</v>
      </c>
      <c r="L42" s="16">
        <v>131</v>
      </c>
      <c r="M42" s="16">
        <v>1322</v>
      </c>
      <c r="N42" s="16">
        <v>2789</v>
      </c>
      <c r="O42" s="16">
        <v>545</v>
      </c>
      <c r="P42" s="16">
        <v>1344</v>
      </c>
      <c r="Q42" s="16">
        <v>3187</v>
      </c>
      <c r="R42" s="16">
        <v>2808</v>
      </c>
      <c r="S42" s="16">
        <v>782</v>
      </c>
      <c r="T42" s="16">
        <v>2348</v>
      </c>
      <c r="U42" s="16">
        <v>3961</v>
      </c>
      <c r="V42" s="16">
        <v>6015</v>
      </c>
      <c r="W42" s="16">
        <v>820</v>
      </c>
      <c r="X42" s="16">
        <v>1745</v>
      </c>
      <c r="Y42" s="16">
        <v>3395</v>
      </c>
      <c r="Z42" s="16">
        <v>3940</v>
      </c>
      <c r="AA42" s="16">
        <v>795</v>
      </c>
      <c r="AB42" s="16">
        <v>1927</v>
      </c>
      <c r="AC42" s="16">
        <v>4630</v>
      </c>
      <c r="AD42" s="16">
        <f t="shared" si="5"/>
        <v>6236</v>
      </c>
      <c r="AE42" s="16">
        <v>89</v>
      </c>
      <c r="AF42" s="16">
        <v>1726</v>
      </c>
      <c r="AG42" s="16">
        <v>2711</v>
      </c>
      <c r="AH42" s="16">
        <v>4136</v>
      </c>
      <c r="AI42" s="16">
        <v>1059</v>
      </c>
      <c r="AJ42" s="16">
        <v>2344</v>
      </c>
      <c r="AK42" s="16">
        <v>352</v>
      </c>
      <c r="AL42" s="16">
        <v>976</v>
      </c>
      <c r="AM42" s="16">
        <v>237</v>
      </c>
      <c r="AN42" s="16">
        <v>324</v>
      </c>
      <c r="AO42" s="16">
        <v>1391</v>
      </c>
      <c r="AP42" s="16">
        <v>651</v>
      </c>
      <c r="AQ42" s="16">
        <v>446</v>
      </c>
      <c r="AR42" s="16">
        <v>1413</v>
      </c>
      <c r="AS42" s="16">
        <v>2473</v>
      </c>
    </row>
    <row r="43" spans="1:45" s="4" customFormat="1" ht="13" x14ac:dyDescent="0.3">
      <c r="A43" s="11" t="s">
        <v>223</v>
      </c>
      <c r="B43" s="16">
        <v>4232</v>
      </c>
      <c r="C43" s="16">
        <v>6575</v>
      </c>
      <c r="D43" s="16">
        <v>15231</v>
      </c>
      <c r="E43" s="16">
        <v>1091</v>
      </c>
      <c r="F43" s="16">
        <v>2005</v>
      </c>
      <c r="G43" s="16">
        <v>0</v>
      </c>
      <c r="H43" s="16">
        <v>0</v>
      </c>
      <c r="I43" s="16">
        <v>52147</v>
      </c>
      <c r="J43" s="13"/>
      <c r="K43" s="16">
        <v>0</v>
      </c>
      <c r="L43" s="16">
        <v>2971</v>
      </c>
      <c r="M43" s="16">
        <v>3396</v>
      </c>
      <c r="N43" s="16">
        <v>4232</v>
      </c>
      <c r="O43" s="16">
        <v>1630</v>
      </c>
      <c r="P43" s="16">
        <v>4901</v>
      </c>
      <c r="Q43" s="16">
        <v>4914</v>
      </c>
      <c r="R43" s="16">
        <v>6575</v>
      </c>
      <c r="S43" s="16">
        <v>0</v>
      </c>
      <c r="T43" s="16">
        <v>11639</v>
      </c>
      <c r="U43" s="16">
        <v>15226</v>
      </c>
      <c r="V43" s="16">
        <v>15231</v>
      </c>
      <c r="W43" s="16">
        <v>0</v>
      </c>
      <c r="X43" s="16">
        <v>1092</v>
      </c>
      <c r="Y43" s="16">
        <v>1090</v>
      </c>
      <c r="Z43" s="16">
        <v>1091</v>
      </c>
      <c r="AA43" s="16">
        <v>110</v>
      </c>
      <c r="AB43" s="16">
        <v>1349</v>
      </c>
      <c r="AC43" s="16">
        <v>1619</v>
      </c>
      <c r="AD43" s="16">
        <f t="shared" si="5"/>
        <v>2005</v>
      </c>
      <c r="AE43" s="16">
        <v>222</v>
      </c>
      <c r="AF43" s="16">
        <v>1695</v>
      </c>
      <c r="AG43" s="16">
        <v>2201</v>
      </c>
      <c r="AH43" s="16">
        <v>2213</v>
      </c>
      <c r="AI43" s="16" t="s">
        <v>0</v>
      </c>
      <c r="AJ43" s="16">
        <v>558</v>
      </c>
      <c r="AK43" s="16">
        <v>558</v>
      </c>
      <c r="AL43" s="16">
        <v>1152</v>
      </c>
      <c r="AM43" s="16" t="s">
        <v>0</v>
      </c>
      <c r="AN43" s="16">
        <v>287</v>
      </c>
      <c r="AO43" s="16">
        <v>491</v>
      </c>
      <c r="AP43" s="16">
        <v>52147</v>
      </c>
      <c r="AQ43" s="16">
        <v>0</v>
      </c>
      <c r="AR43" s="16">
        <v>4018</v>
      </c>
      <c r="AS43" s="16">
        <v>4018</v>
      </c>
    </row>
    <row r="44" spans="1:45" s="4" customFormat="1" ht="13" x14ac:dyDescent="0.3">
      <c r="A44" s="121" t="s">
        <v>224</v>
      </c>
      <c r="B44" s="16">
        <v>0</v>
      </c>
      <c r="C44" s="16">
        <v>0</v>
      </c>
      <c r="D44" s="16">
        <v>0</v>
      </c>
      <c r="E44" s="16">
        <v>7072</v>
      </c>
      <c r="F44" s="16">
        <v>20887</v>
      </c>
      <c r="G44" s="16">
        <v>2213</v>
      </c>
      <c r="H44" s="16">
        <v>1152</v>
      </c>
      <c r="I44" s="16">
        <v>67259</v>
      </c>
      <c r="J44" s="13"/>
      <c r="K44" s="16">
        <v>0</v>
      </c>
      <c r="L44" s="16">
        <v>0</v>
      </c>
      <c r="M44" s="16">
        <v>0</v>
      </c>
      <c r="N44" s="16">
        <v>0</v>
      </c>
      <c r="O44" s="16">
        <v>0</v>
      </c>
      <c r="P44" s="16">
        <v>0</v>
      </c>
      <c r="Q44" s="16">
        <v>0</v>
      </c>
      <c r="R44" s="16">
        <v>0</v>
      </c>
      <c r="S44" s="16">
        <v>0</v>
      </c>
      <c r="T44" s="16">
        <v>0</v>
      </c>
      <c r="U44" s="16">
        <v>0</v>
      </c>
      <c r="V44" s="16">
        <v>0</v>
      </c>
      <c r="W44" s="16">
        <v>0</v>
      </c>
      <c r="X44" s="16">
        <v>0</v>
      </c>
      <c r="Y44" s="16">
        <v>7049</v>
      </c>
      <c r="Z44" s="16">
        <v>7072</v>
      </c>
      <c r="AA44" s="16"/>
      <c r="AB44" s="16"/>
      <c r="AC44" s="16">
        <v>0</v>
      </c>
      <c r="AD44" s="16">
        <f t="shared" si="5"/>
        <v>20887</v>
      </c>
      <c r="AE44" s="16">
        <v>0</v>
      </c>
      <c r="AF44" s="16">
        <v>0</v>
      </c>
      <c r="AG44" s="16">
        <v>0</v>
      </c>
      <c r="AH44" s="16" t="s">
        <v>0</v>
      </c>
      <c r="AI44" s="16" t="s">
        <v>0</v>
      </c>
      <c r="AJ44" s="16">
        <v>0</v>
      </c>
      <c r="AK44" s="16">
        <v>0</v>
      </c>
      <c r="AL44" s="16">
        <v>1388</v>
      </c>
      <c r="AM44" s="16">
        <v>30259</v>
      </c>
      <c r="AN44" s="16">
        <v>30259</v>
      </c>
      <c r="AO44" s="16">
        <v>57260</v>
      </c>
      <c r="AP44" s="16">
        <v>67259</v>
      </c>
      <c r="AQ44" s="16">
        <v>94</v>
      </c>
      <c r="AR44" s="16">
        <v>95</v>
      </c>
      <c r="AS44" s="16">
        <v>95</v>
      </c>
    </row>
    <row r="45" spans="1:45" s="4" customFormat="1" ht="13" x14ac:dyDescent="0.3">
      <c r="A45" s="121" t="s">
        <v>225</v>
      </c>
      <c r="B45" s="16">
        <v>0</v>
      </c>
      <c r="C45" s="16">
        <v>0</v>
      </c>
      <c r="D45" s="16">
        <v>0</v>
      </c>
      <c r="E45" s="16">
        <v>0</v>
      </c>
      <c r="F45" s="16">
        <v>0</v>
      </c>
      <c r="G45" s="16">
        <v>0</v>
      </c>
      <c r="H45" s="16">
        <v>1388</v>
      </c>
      <c r="I45" s="16" t="s">
        <v>0</v>
      </c>
      <c r="J45" s="13"/>
      <c r="K45" s="16">
        <v>0</v>
      </c>
      <c r="L45" s="16">
        <v>0</v>
      </c>
      <c r="M45" s="16">
        <v>0</v>
      </c>
      <c r="N45" s="16">
        <v>0</v>
      </c>
      <c r="O45" s="16">
        <v>0</v>
      </c>
      <c r="P45" s="16">
        <v>0</v>
      </c>
      <c r="Q45" s="16">
        <v>0</v>
      </c>
      <c r="R45" s="16">
        <v>0</v>
      </c>
      <c r="S45" s="16">
        <v>0</v>
      </c>
      <c r="T45" s="16">
        <v>0</v>
      </c>
      <c r="U45" s="16">
        <v>0</v>
      </c>
      <c r="V45" s="16">
        <v>0</v>
      </c>
      <c r="W45" s="16">
        <v>0</v>
      </c>
      <c r="X45" s="16">
        <v>0</v>
      </c>
      <c r="Y45" s="16">
        <v>0</v>
      </c>
      <c r="Z45" s="16">
        <v>0</v>
      </c>
      <c r="AA45" s="16"/>
      <c r="AB45" s="16"/>
      <c r="AC45" s="16">
        <v>0</v>
      </c>
      <c r="AD45" s="16">
        <f t="shared" si="5"/>
        <v>0</v>
      </c>
      <c r="AE45" s="16">
        <v>0</v>
      </c>
      <c r="AF45" s="16">
        <v>5</v>
      </c>
      <c r="AG45" s="16">
        <v>11</v>
      </c>
      <c r="AH45" s="16" t="s">
        <v>0</v>
      </c>
      <c r="AI45" s="16" t="s">
        <v>0</v>
      </c>
      <c r="AJ45" s="16">
        <v>0</v>
      </c>
      <c r="AK45" s="16">
        <v>0</v>
      </c>
      <c r="AL45" s="16" t="s">
        <v>0</v>
      </c>
      <c r="AM45" s="16" t="s">
        <v>0</v>
      </c>
      <c r="AN45" s="16" t="s">
        <v>0</v>
      </c>
      <c r="AO45" s="16" t="s">
        <v>0</v>
      </c>
      <c r="AP45" s="16" t="s">
        <v>0</v>
      </c>
      <c r="AQ45" s="16" t="s">
        <v>0</v>
      </c>
      <c r="AR45" s="16" t="s">
        <v>0</v>
      </c>
      <c r="AS45" s="16" t="s">
        <v>0</v>
      </c>
    </row>
    <row r="46" spans="1:45" s="4" customFormat="1" ht="13" x14ac:dyDescent="0.3">
      <c r="A46" s="121" t="s">
        <v>226</v>
      </c>
      <c r="B46" s="16">
        <v>0</v>
      </c>
      <c r="C46" s="16">
        <v>60</v>
      </c>
      <c r="D46" s="16">
        <v>0</v>
      </c>
      <c r="E46" s="16">
        <v>0</v>
      </c>
      <c r="F46" s="16">
        <v>0</v>
      </c>
      <c r="G46" s="16">
        <v>0</v>
      </c>
      <c r="H46" s="16">
        <v>2</v>
      </c>
      <c r="I46" s="16" t="s">
        <v>0</v>
      </c>
      <c r="J46" s="13"/>
      <c r="K46" s="16">
        <v>0</v>
      </c>
      <c r="L46" s="16">
        <v>0</v>
      </c>
      <c r="M46" s="16">
        <v>0</v>
      </c>
      <c r="N46" s="16">
        <v>0</v>
      </c>
      <c r="O46" s="16">
        <v>0</v>
      </c>
      <c r="P46" s="16">
        <v>0</v>
      </c>
      <c r="Q46" s="16">
        <v>5</v>
      </c>
      <c r="R46" s="16">
        <v>60</v>
      </c>
      <c r="S46" s="16">
        <v>0</v>
      </c>
      <c r="T46" s="16">
        <v>0</v>
      </c>
      <c r="U46" s="16">
        <v>0</v>
      </c>
      <c r="V46" s="16">
        <v>0</v>
      </c>
      <c r="W46" s="16">
        <v>0</v>
      </c>
      <c r="X46" s="16">
        <v>0</v>
      </c>
      <c r="Y46" s="16">
        <v>0</v>
      </c>
      <c r="Z46" s="16">
        <v>0</v>
      </c>
      <c r="AA46" s="16"/>
      <c r="AB46" s="16"/>
      <c r="AC46" s="16">
        <v>0</v>
      </c>
      <c r="AD46" s="16">
        <f t="shared" si="5"/>
        <v>0</v>
      </c>
      <c r="AE46" s="16">
        <v>0</v>
      </c>
      <c r="AF46" s="16">
        <v>0</v>
      </c>
      <c r="AG46" s="16">
        <v>0</v>
      </c>
      <c r="AH46" s="16" t="s">
        <v>0</v>
      </c>
      <c r="AI46" s="16" t="s">
        <v>0</v>
      </c>
      <c r="AJ46" s="16">
        <v>1510</v>
      </c>
      <c r="AK46" s="16">
        <v>0</v>
      </c>
      <c r="AL46" s="16">
        <v>2</v>
      </c>
      <c r="AM46" s="16" t="s">
        <v>0</v>
      </c>
      <c r="AN46" s="16" t="s">
        <v>0</v>
      </c>
      <c r="AO46" s="16" t="s">
        <v>0</v>
      </c>
      <c r="AP46" s="16" t="s">
        <v>0</v>
      </c>
      <c r="AQ46" s="16" t="s">
        <v>0</v>
      </c>
      <c r="AR46" s="16" t="s">
        <v>0</v>
      </c>
      <c r="AS46" s="16" t="s">
        <v>0</v>
      </c>
    </row>
    <row r="47" spans="1:45" s="4" customFormat="1" ht="13" x14ac:dyDescent="0.3">
      <c r="A47" s="122" t="s">
        <v>227</v>
      </c>
      <c r="B47" s="14">
        <v>-288600</v>
      </c>
      <c r="C47" s="14">
        <v>-507759</v>
      </c>
      <c r="D47" s="14">
        <v>-490418</v>
      </c>
      <c r="E47" s="14">
        <f t="shared" ref="E47:G47" si="12">SUM(E48:E56)</f>
        <v>-410927</v>
      </c>
      <c r="F47" s="14">
        <f t="shared" si="12"/>
        <v>-678662</v>
      </c>
      <c r="G47" s="14">
        <f t="shared" si="12"/>
        <v>-420610</v>
      </c>
      <c r="H47" s="14">
        <f>SUM(H48:H56)</f>
        <v>-844713</v>
      </c>
      <c r="I47" s="14">
        <f>SUM(I48:I56)</f>
        <v>-904299</v>
      </c>
      <c r="J47" s="13"/>
      <c r="K47" s="14">
        <v>-44830</v>
      </c>
      <c r="L47" s="14">
        <v>-118518</v>
      </c>
      <c r="M47" s="14">
        <v>-182795</v>
      </c>
      <c r="N47" s="14">
        <v>-288600</v>
      </c>
      <c r="O47" s="14">
        <v>-114009</v>
      </c>
      <c r="P47" s="14">
        <v>-208089</v>
      </c>
      <c r="Q47" s="14">
        <v>-325128</v>
      </c>
      <c r="R47" s="14">
        <v>-504316</v>
      </c>
      <c r="S47" s="14">
        <v>-138353</v>
      </c>
      <c r="T47" s="14">
        <v>-251367</v>
      </c>
      <c r="U47" s="14">
        <v>-380987</v>
      </c>
      <c r="V47" s="14">
        <v>-490418</v>
      </c>
      <c r="W47" s="14">
        <v>-110438</v>
      </c>
      <c r="X47" s="14">
        <v>-195605</v>
      </c>
      <c r="Y47" s="14">
        <v>-275836</v>
      </c>
      <c r="Z47" s="14">
        <v>-410927</v>
      </c>
      <c r="AA47" s="14">
        <f>SUM(AA48:AA55)</f>
        <v>-120045</v>
      </c>
      <c r="AB47" s="14">
        <f>SUM(AB48:AB55)</f>
        <v>-229749</v>
      </c>
      <c r="AC47" s="14">
        <f>SUM(AC48:AC55)</f>
        <v>-491887</v>
      </c>
      <c r="AD47" s="14">
        <f t="shared" si="5"/>
        <v>-678662</v>
      </c>
      <c r="AE47" s="14">
        <f>SUM(AE48:AE55)</f>
        <v>-101301</v>
      </c>
      <c r="AF47" s="14">
        <f>SUM(AF48:AF55)</f>
        <v>-162349</v>
      </c>
      <c r="AG47" s="14">
        <f>SUM(AG48:AG55)</f>
        <v>-264832</v>
      </c>
      <c r="AH47" s="14">
        <v>-420610</v>
      </c>
      <c r="AI47" s="14">
        <v>-166186</v>
      </c>
      <c r="AJ47" s="14">
        <f>SUM(AJ48:AJ56)</f>
        <v>-384915</v>
      </c>
      <c r="AK47" s="14">
        <f>SUM(AK48:AK56)</f>
        <v>-554571</v>
      </c>
      <c r="AL47" s="14">
        <f t="shared" ref="AL47:AM47" si="13">SUM(AL48:AL56)</f>
        <v>-844713</v>
      </c>
      <c r="AM47" s="14">
        <f t="shared" si="13"/>
        <v>-274661</v>
      </c>
      <c r="AN47" s="14">
        <f t="shared" ref="AN47:AS47" si="14">SUM(AN48:AN56)</f>
        <v>-467563</v>
      </c>
      <c r="AO47" s="14">
        <f t="shared" si="14"/>
        <v>-654627</v>
      </c>
      <c r="AP47" s="14">
        <f t="shared" si="14"/>
        <v>-904299</v>
      </c>
      <c r="AQ47" s="14">
        <f t="shared" si="14"/>
        <v>-221843</v>
      </c>
      <c r="AR47" s="14">
        <f t="shared" si="14"/>
        <v>-549608</v>
      </c>
      <c r="AS47" s="14">
        <f t="shared" si="14"/>
        <v>-655249</v>
      </c>
    </row>
    <row r="48" spans="1:45" s="4" customFormat="1" ht="13" x14ac:dyDescent="0.3">
      <c r="A48" s="121" t="s">
        <v>228</v>
      </c>
      <c r="B48" s="16">
        <v>-507</v>
      </c>
      <c r="C48" s="16">
        <v>0</v>
      </c>
      <c r="D48" s="16">
        <v>0</v>
      </c>
      <c r="E48" s="16">
        <v>0</v>
      </c>
      <c r="F48" s="16">
        <v>-156157</v>
      </c>
      <c r="G48" s="16">
        <v>-4650</v>
      </c>
      <c r="H48" s="16">
        <v>-4848</v>
      </c>
      <c r="I48" s="16">
        <v>-5105</v>
      </c>
      <c r="J48" s="13"/>
      <c r="K48" s="16">
        <v>-44452</v>
      </c>
      <c r="L48" s="16">
        <v>0</v>
      </c>
      <c r="M48" s="16">
        <v>-350</v>
      </c>
      <c r="N48" s="16">
        <v>-507</v>
      </c>
      <c r="O48" s="16">
        <v>0</v>
      </c>
      <c r="P48" s="16">
        <v>0</v>
      </c>
      <c r="Q48" s="16">
        <v>0</v>
      </c>
      <c r="R48" s="16">
        <v>0</v>
      </c>
      <c r="S48" s="16">
        <v>0</v>
      </c>
      <c r="T48" s="16">
        <v>0</v>
      </c>
      <c r="U48" s="16">
        <v>0</v>
      </c>
      <c r="V48" s="16">
        <v>0</v>
      </c>
      <c r="W48" s="16">
        <v>0</v>
      </c>
      <c r="X48" s="16">
        <v>0</v>
      </c>
      <c r="Y48" s="16">
        <v>0</v>
      </c>
      <c r="Z48" s="16">
        <v>0</v>
      </c>
      <c r="AA48" s="16">
        <v>0</v>
      </c>
      <c r="AB48" s="16">
        <v>0</v>
      </c>
      <c r="AC48" s="16">
        <v>-159721</v>
      </c>
      <c r="AD48" s="16">
        <f t="shared" si="5"/>
        <v>-156157</v>
      </c>
      <c r="AE48" s="16">
        <v>0</v>
      </c>
      <c r="AF48" s="16">
        <v>0</v>
      </c>
      <c r="AG48" s="16">
        <v>-4758</v>
      </c>
      <c r="AH48" s="16">
        <v>-4650</v>
      </c>
      <c r="AI48" s="16">
        <v>289</v>
      </c>
      <c r="AJ48" s="16">
        <v>79</v>
      </c>
      <c r="AK48" s="16">
        <v>-4634</v>
      </c>
      <c r="AL48" s="16">
        <v>-4848</v>
      </c>
      <c r="AM48" s="16" t="s">
        <v>0</v>
      </c>
      <c r="AN48" s="16" t="s">
        <v>0</v>
      </c>
      <c r="AO48" s="16">
        <v>-5105</v>
      </c>
      <c r="AP48" s="16">
        <v>-5105</v>
      </c>
      <c r="AQ48" s="16">
        <v>0</v>
      </c>
      <c r="AR48" s="16">
        <v>0</v>
      </c>
      <c r="AS48" s="16">
        <v>0</v>
      </c>
    </row>
    <row r="49" spans="1:45" s="4" customFormat="1" ht="13" x14ac:dyDescent="0.3">
      <c r="A49" s="11" t="s">
        <v>229</v>
      </c>
      <c r="B49" s="16">
        <v>-278046</v>
      </c>
      <c r="C49" s="16">
        <v>-494039</v>
      </c>
      <c r="D49" s="16">
        <v>-480370</v>
      </c>
      <c r="E49" s="16">
        <v>-401211</v>
      </c>
      <c r="F49" s="16">
        <v>-435148</v>
      </c>
      <c r="G49" s="16">
        <v>-351102</v>
      </c>
      <c r="H49" s="16">
        <v>-693963</v>
      </c>
      <c r="I49" s="16">
        <v>-746627</v>
      </c>
      <c r="J49" s="13"/>
      <c r="K49" s="16">
        <v>0</v>
      </c>
      <c r="L49" s="16">
        <v>-106026</v>
      </c>
      <c r="M49" s="16">
        <v>-169030</v>
      </c>
      <c r="N49" s="16">
        <v>-278046</v>
      </c>
      <c r="O49" s="16">
        <v>-109825</v>
      </c>
      <c r="P49" s="16">
        <v>-200445</v>
      </c>
      <c r="Q49" s="16">
        <v>-313866</v>
      </c>
      <c r="R49" s="16">
        <v>-494039</v>
      </c>
      <c r="S49" s="16">
        <v>-136326</v>
      </c>
      <c r="T49" s="16">
        <v>-247120</v>
      </c>
      <c r="U49" s="16">
        <v>-375396</v>
      </c>
      <c r="V49" s="16">
        <v>-480370</v>
      </c>
      <c r="W49" s="16">
        <v>-107605</v>
      </c>
      <c r="X49" s="16">
        <v>-189268</v>
      </c>
      <c r="Y49" s="16">
        <v>-265773</v>
      </c>
      <c r="Z49" s="16">
        <v>-401211</v>
      </c>
      <c r="AA49" s="16">
        <v>-96775</v>
      </c>
      <c r="AB49" s="16">
        <v>-211767</v>
      </c>
      <c r="AC49" s="16">
        <v>-308697</v>
      </c>
      <c r="AD49" s="16">
        <f t="shared" si="5"/>
        <v>-435148</v>
      </c>
      <c r="AE49" s="16">
        <v>-71398</v>
      </c>
      <c r="AF49" s="16">
        <v>-134291</v>
      </c>
      <c r="AG49" s="16">
        <v>-222506</v>
      </c>
      <c r="AH49" s="16">
        <v>-351102</v>
      </c>
      <c r="AI49" s="16">
        <v>-140437</v>
      </c>
      <c r="AJ49" s="16">
        <v>-267476</v>
      </c>
      <c r="AK49" s="16">
        <v>-436530</v>
      </c>
      <c r="AL49" s="16">
        <v>-693963</v>
      </c>
      <c r="AM49" s="16">
        <v>-184935</v>
      </c>
      <c r="AN49" s="16">
        <v>-375970</v>
      </c>
      <c r="AO49" s="16">
        <v>-552673</v>
      </c>
      <c r="AP49" s="16">
        <v>-746627</v>
      </c>
      <c r="AQ49" s="16">
        <v>-127343</v>
      </c>
      <c r="AR49" s="16">
        <v>-234714</v>
      </c>
      <c r="AS49" s="16">
        <v>-327833</v>
      </c>
    </row>
    <row r="50" spans="1:45" s="4" customFormat="1" ht="13" x14ac:dyDescent="0.3">
      <c r="A50" s="11" t="s">
        <v>230</v>
      </c>
      <c r="B50" s="16">
        <v>0</v>
      </c>
      <c r="C50" s="16">
        <v>-3443</v>
      </c>
      <c r="D50" s="16">
        <v>0</v>
      </c>
      <c r="E50" s="16">
        <v>0</v>
      </c>
      <c r="F50" s="16">
        <v>0</v>
      </c>
      <c r="G50" s="16">
        <v>0</v>
      </c>
      <c r="H50" s="16">
        <v>0</v>
      </c>
      <c r="I50" s="16" t="s">
        <v>0</v>
      </c>
      <c r="J50" s="13"/>
      <c r="K50" s="16">
        <v>0</v>
      </c>
      <c r="L50" s="16">
        <v>-11387</v>
      </c>
      <c r="M50" s="16">
        <v>-11387</v>
      </c>
      <c r="N50" s="16">
        <v>0</v>
      </c>
      <c r="O50" s="16">
        <v>0</v>
      </c>
      <c r="P50" s="16">
        <v>-3390</v>
      </c>
      <c r="Q50" s="16">
        <v>-3443</v>
      </c>
      <c r="R50" s="16">
        <v>0</v>
      </c>
      <c r="S50" s="16">
        <v>0</v>
      </c>
      <c r="T50" s="16">
        <v>0</v>
      </c>
      <c r="U50" s="16">
        <v>0</v>
      </c>
      <c r="V50" s="16">
        <v>0</v>
      </c>
      <c r="W50" s="16">
        <v>0</v>
      </c>
      <c r="X50" s="16">
        <v>0</v>
      </c>
      <c r="Y50" s="16">
        <v>0</v>
      </c>
      <c r="Z50" s="16">
        <v>0</v>
      </c>
      <c r="AA50" s="16">
        <v>0</v>
      </c>
      <c r="AB50" s="16">
        <v>0</v>
      </c>
      <c r="AC50" s="16">
        <v>0</v>
      </c>
      <c r="AD50" s="16">
        <f t="shared" si="5"/>
        <v>0</v>
      </c>
      <c r="AE50" s="16">
        <v>0</v>
      </c>
      <c r="AF50" s="16">
        <v>0</v>
      </c>
      <c r="AG50" s="16">
        <v>0</v>
      </c>
      <c r="AH50" s="16" t="s">
        <v>0</v>
      </c>
      <c r="AI50" s="16" t="s">
        <v>0</v>
      </c>
      <c r="AJ50" s="16">
        <v>0</v>
      </c>
      <c r="AK50" s="16">
        <v>0</v>
      </c>
      <c r="AL50" s="16" t="s">
        <v>0</v>
      </c>
      <c r="AM50" s="16" t="s">
        <v>0</v>
      </c>
      <c r="AN50" s="16" t="s">
        <v>0</v>
      </c>
      <c r="AO50" s="16" t="s">
        <v>0</v>
      </c>
      <c r="AP50" s="16" t="s">
        <v>0</v>
      </c>
      <c r="AQ50" s="16" t="s">
        <v>0</v>
      </c>
      <c r="AR50" s="16" t="s">
        <v>0</v>
      </c>
      <c r="AS50" s="16" t="s">
        <v>0</v>
      </c>
    </row>
    <row r="51" spans="1:45" s="4" customFormat="1" ht="13" x14ac:dyDescent="0.3">
      <c r="A51" s="11" t="s">
        <v>231</v>
      </c>
      <c r="B51" s="16">
        <v>0</v>
      </c>
      <c r="C51" s="16">
        <v>-28</v>
      </c>
      <c r="D51" s="16">
        <v>0</v>
      </c>
      <c r="E51" s="16">
        <v>0</v>
      </c>
      <c r="F51" s="16">
        <v>-8116</v>
      </c>
      <c r="G51" s="16">
        <v>0</v>
      </c>
      <c r="H51" s="16">
        <v>0</v>
      </c>
      <c r="I51" s="16" t="s">
        <v>0</v>
      </c>
      <c r="J51" s="13"/>
      <c r="K51" s="16">
        <v>0</v>
      </c>
      <c r="L51" s="16">
        <v>0</v>
      </c>
      <c r="M51" s="16">
        <v>0</v>
      </c>
      <c r="N51" s="16">
        <v>0</v>
      </c>
      <c r="O51" s="16">
        <v>0</v>
      </c>
      <c r="P51" s="16">
        <v>0</v>
      </c>
      <c r="Q51" s="16">
        <v>-28</v>
      </c>
      <c r="R51" s="16">
        <v>-28</v>
      </c>
      <c r="S51" s="16">
        <v>0</v>
      </c>
      <c r="T51" s="16">
        <v>0</v>
      </c>
      <c r="U51" s="16">
        <v>0</v>
      </c>
      <c r="V51" s="16">
        <v>0</v>
      </c>
      <c r="W51" s="16">
        <v>0</v>
      </c>
      <c r="X51" s="16">
        <v>0</v>
      </c>
      <c r="Y51" s="16">
        <v>0</v>
      </c>
      <c r="Z51" s="16">
        <v>0</v>
      </c>
      <c r="AA51" s="16">
        <v>-120</v>
      </c>
      <c r="AB51" s="16">
        <v>-120</v>
      </c>
      <c r="AC51" s="16">
        <v>-120</v>
      </c>
      <c r="AD51" s="16">
        <f t="shared" si="5"/>
        <v>-8116</v>
      </c>
      <c r="AE51" s="16">
        <v>0</v>
      </c>
      <c r="AF51" s="16">
        <v>0</v>
      </c>
      <c r="AG51" s="16">
        <v>0</v>
      </c>
      <c r="AH51" s="16" t="s">
        <v>0</v>
      </c>
      <c r="AI51" s="16">
        <v>-141</v>
      </c>
      <c r="AJ51" s="16" t="s">
        <v>0</v>
      </c>
      <c r="AK51" s="16">
        <v>-216</v>
      </c>
      <c r="AL51" s="16" t="s">
        <v>0</v>
      </c>
      <c r="AM51" s="16" t="s">
        <v>0</v>
      </c>
      <c r="AN51" s="16" t="s">
        <v>0</v>
      </c>
      <c r="AO51" s="16" t="s">
        <v>0</v>
      </c>
      <c r="AP51" s="16" t="s">
        <v>0</v>
      </c>
      <c r="AQ51" s="16" t="s">
        <v>0</v>
      </c>
      <c r="AR51" s="16">
        <v>-1287</v>
      </c>
      <c r="AS51" s="16">
        <v>-2982</v>
      </c>
    </row>
    <row r="52" spans="1:45" s="4" customFormat="1" ht="13" x14ac:dyDescent="0.3">
      <c r="A52" s="11" t="s">
        <v>232</v>
      </c>
      <c r="B52" s="16">
        <v>-7709</v>
      </c>
      <c r="C52" s="16">
        <v>-706</v>
      </c>
      <c r="D52" s="16">
        <v>-28</v>
      </c>
      <c r="E52" s="16">
        <v>0</v>
      </c>
      <c r="F52" s="16">
        <v>0</v>
      </c>
      <c r="G52" s="16"/>
      <c r="H52" s="16"/>
      <c r="I52" s="16" t="s">
        <v>0</v>
      </c>
      <c r="J52" s="13"/>
      <c r="K52" s="16">
        <v>0</v>
      </c>
      <c r="L52" s="16">
        <v>-33</v>
      </c>
      <c r="M52" s="16">
        <v>-33</v>
      </c>
      <c r="N52" s="16">
        <v>-7709</v>
      </c>
      <c r="O52" s="16">
        <v>0</v>
      </c>
      <c r="P52" s="16">
        <v>0</v>
      </c>
      <c r="Q52" s="16">
        <v>0</v>
      </c>
      <c r="R52" s="16">
        <v>-706</v>
      </c>
      <c r="S52" s="16">
        <v>0</v>
      </c>
      <c r="T52" s="16">
        <v>0</v>
      </c>
      <c r="U52" s="16">
        <v>0</v>
      </c>
      <c r="V52" s="16">
        <v>-28</v>
      </c>
      <c r="W52" s="16">
        <v>0</v>
      </c>
      <c r="X52" s="16">
        <v>-843</v>
      </c>
      <c r="Y52" s="16">
        <v>-1368</v>
      </c>
      <c r="Z52" s="16">
        <v>0</v>
      </c>
      <c r="AA52" s="16"/>
      <c r="AB52" s="16"/>
      <c r="AC52" s="16">
        <v>-153</v>
      </c>
      <c r="AD52" s="16">
        <f t="shared" si="5"/>
        <v>0</v>
      </c>
      <c r="AE52" s="16">
        <v>0</v>
      </c>
      <c r="AF52" s="16">
        <v>0</v>
      </c>
      <c r="AG52" s="16">
        <v>0</v>
      </c>
      <c r="AH52" s="16" t="s">
        <v>0</v>
      </c>
      <c r="AI52" s="16" t="s">
        <v>0</v>
      </c>
      <c r="AJ52" s="16">
        <v>0</v>
      </c>
      <c r="AK52" s="16">
        <v>0</v>
      </c>
      <c r="AL52" s="16" t="s">
        <v>0</v>
      </c>
      <c r="AM52" s="16" t="s">
        <v>0</v>
      </c>
      <c r="AN52" s="16" t="s">
        <v>0</v>
      </c>
      <c r="AO52" s="16" t="s">
        <v>0</v>
      </c>
      <c r="AP52" s="16" t="s">
        <v>0</v>
      </c>
      <c r="AQ52" s="16">
        <v>-450</v>
      </c>
      <c r="AR52" s="16">
        <v>-605</v>
      </c>
      <c r="AS52" s="16">
        <v>-605</v>
      </c>
    </row>
    <row r="53" spans="1:45" s="4" customFormat="1" ht="13" x14ac:dyDescent="0.3">
      <c r="A53" s="121" t="s">
        <v>233</v>
      </c>
      <c r="B53" s="16">
        <v>-1915</v>
      </c>
      <c r="C53" s="16">
        <v>-9513</v>
      </c>
      <c r="D53" s="16">
        <v>-9920</v>
      </c>
      <c r="E53" s="16">
        <v>-9709</v>
      </c>
      <c r="F53" s="16">
        <v>-25900</v>
      </c>
      <c r="G53" s="16">
        <v>-33118</v>
      </c>
      <c r="H53" s="16">
        <v>-15960</v>
      </c>
      <c r="I53" s="16">
        <v>-18574</v>
      </c>
      <c r="J53" s="13"/>
      <c r="K53" s="16">
        <v>-314</v>
      </c>
      <c r="L53" s="16">
        <v>-509</v>
      </c>
      <c r="M53" s="16">
        <v>-733</v>
      </c>
      <c r="N53" s="16">
        <v>-1915</v>
      </c>
      <c r="O53" s="16">
        <v>-4163</v>
      </c>
      <c r="P53" s="16">
        <v>-4248</v>
      </c>
      <c r="Q53" s="16">
        <v>-7776</v>
      </c>
      <c r="R53" s="16">
        <v>-9513</v>
      </c>
      <c r="S53" s="16">
        <v>-2020</v>
      </c>
      <c r="T53" s="16">
        <v>-4144</v>
      </c>
      <c r="U53" s="16">
        <v>-5484</v>
      </c>
      <c r="V53" s="16">
        <v>-9920</v>
      </c>
      <c r="W53" s="16">
        <v>-2833</v>
      </c>
      <c r="X53" s="16">
        <v>-5489</v>
      </c>
      <c r="Y53" s="16">
        <v>-8689</v>
      </c>
      <c r="Z53" s="16">
        <v>-9709</v>
      </c>
      <c r="AA53" s="16">
        <v>-1903</v>
      </c>
      <c r="AB53" s="16">
        <v>-17830</v>
      </c>
      <c r="AC53" s="16">
        <v>-23154</v>
      </c>
      <c r="AD53" s="16">
        <f t="shared" si="5"/>
        <v>-25900</v>
      </c>
      <c r="AE53" s="16">
        <v>-1801</v>
      </c>
      <c r="AF53" s="16" t="s">
        <v>0</v>
      </c>
      <c r="AG53" s="16">
        <v>-9418</v>
      </c>
      <c r="AH53" s="16">
        <v>-33118</v>
      </c>
      <c r="AI53" s="16">
        <v>-3044</v>
      </c>
      <c r="AJ53" s="16">
        <v>-9657</v>
      </c>
      <c r="AK53" s="16">
        <v>-5326</v>
      </c>
      <c r="AL53" s="16">
        <v>-15960</v>
      </c>
      <c r="AM53" s="16">
        <v>-4903</v>
      </c>
      <c r="AN53" s="16">
        <v>-8661</v>
      </c>
      <c r="AO53" s="16">
        <v>-12981</v>
      </c>
      <c r="AP53" s="16">
        <v>-18574</v>
      </c>
      <c r="AQ53" s="16">
        <v>-1848</v>
      </c>
      <c r="AR53" s="16">
        <v>-7512</v>
      </c>
      <c r="AS53" s="16">
        <v>-17586</v>
      </c>
    </row>
    <row r="54" spans="1:45" s="4" customFormat="1" ht="13" x14ac:dyDescent="0.3">
      <c r="A54" s="121" t="s">
        <v>234</v>
      </c>
      <c r="B54" s="16"/>
      <c r="C54" s="16"/>
      <c r="D54" s="16"/>
      <c r="E54" s="16">
        <v>0</v>
      </c>
      <c r="F54" s="16">
        <v>-53298</v>
      </c>
      <c r="G54" s="16">
        <v>-31409</v>
      </c>
      <c r="H54" s="16">
        <v>-129222</v>
      </c>
      <c r="I54" s="16">
        <v>-133939</v>
      </c>
      <c r="J54" s="13"/>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-21242</v>
      </c>
      <c r="AB54" s="16">
        <v>0</v>
      </c>
      <c r="AC54" s="16">
        <v>0</v>
      </c>
      <c r="AD54" s="16">
        <f t="shared" si="5"/>
        <v>-53298</v>
      </c>
      <c r="AE54" s="16">
        <v>-28102</v>
      </c>
      <c r="AF54" s="16">
        <v>-28058</v>
      </c>
      <c r="AG54" s="16">
        <v>-28150</v>
      </c>
      <c r="AH54" s="16">
        <v>-31409</v>
      </c>
      <c r="AI54" s="16">
        <v>-22733</v>
      </c>
      <c r="AJ54" s="16">
        <v>-107741</v>
      </c>
      <c r="AK54" s="16">
        <v>-107745</v>
      </c>
      <c r="AL54" s="16">
        <v>-129222</v>
      </c>
      <c r="AM54" s="16">
        <v>-82855</v>
      </c>
      <c r="AN54" s="16">
        <v>-82802</v>
      </c>
      <c r="AO54" s="16">
        <v>-82826</v>
      </c>
      <c r="AP54" s="16">
        <v>-133939</v>
      </c>
      <c r="AQ54" s="16">
        <v>-90494</v>
      </c>
      <c r="AR54" s="16">
        <v>-303552</v>
      </c>
      <c r="AS54" s="16">
        <v>-306004</v>
      </c>
    </row>
    <row r="55" spans="1:45" s="6" customFormat="1" ht="13.5" thickBot="1" x14ac:dyDescent="0.35">
      <c r="A55" s="25" t="s">
        <v>235</v>
      </c>
      <c r="B55" s="16">
        <v>-423</v>
      </c>
      <c r="C55" s="16">
        <v>-30</v>
      </c>
      <c r="D55" s="16">
        <v>-100</v>
      </c>
      <c r="E55" s="16">
        <v>-7</v>
      </c>
      <c r="F55" s="16">
        <v>-43</v>
      </c>
      <c r="G55" s="16">
        <v>-331</v>
      </c>
      <c r="H55" s="16">
        <v>0</v>
      </c>
      <c r="I55" s="16">
        <v>-54</v>
      </c>
      <c r="J55" s="19"/>
      <c r="K55" s="26">
        <v>-64</v>
      </c>
      <c r="L55" s="26">
        <v>-563</v>
      </c>
      <c r="M55" s="26">
        <v>-1262</v>
      </c>
      <c r="N55" s="26">
        <v>-423</v>
      </c>
      <c r="O55" s="26">
        <v>-21</v>
      </c>
      <c r="P55" s="26">
        <v>-6</v>
      </c>
      <c r="Q55" s="26">
        <v>-15</v>
      </c>
      <c r="R55" s="26">
        <v>-30</v>
      </c>
      <c r="S55" s="26">
        <v>-7</v>
      </c>
      <c r="T55" s="16">
        <v>-103</v>
      </c>
      <c r="U55" s="16">
        <v>-107</v>
      </c>
      <c r="V55" s="16">
        <v>-100</v>
      </c>
      <c r="W55" s="16">
        <v>0</v>
      </c>
      <c r="X55" s="16">
        <v>-5</v>
      </c>
      <c r="Y55" s="16">
        <v>-6</v>
      </c>
      <c r="Z55" s="16">
        <v>-7</v>
      </c>
      <c r="AA55" s="16">
        <v>-5</v>
      </c>
      <c r="AB55" s="16">
        <v>-32</v>
      </c>
      <c r="AC55" s="16">
        <v>-42</v>
      </c>
      <c r="AD55" s="16">
        <f t="shared" si="5"/>
        <v>-43</v>
      </c>
      <c r="AE55" s="16">
        <v>0</v>
      </c>
      <c r="AF55" s="16">
        <v>0</v>
      </c>
      <c r="AG55" s="16">
        <v>0</v>
      </c>
      <c r="AH55" s="16">
        <v>-331</v>
      </c>
      <c r="AI55" s="16" t="s">
        <v>0</v>
      </c>
      <c r="AJ55" s="16">
        <v>0</v>
      </c>
      <c r="AK55" s="16">
        <v>0</v>
      </c>
      <c r="AL55" s="16" t="s">
        <v>0</v>
      </c>
      <c r="AM55" s="16">
        <v>-1968</v>
      </c>
      <c r="AN55" s="16">
        <v>-130</v>
      </c>
      <c r="AO55" s="16">
        <v>-1042</v>
      </c>
      <c r="AP55" s="16">
        <v>-54</v>
      </c>
      <c r="AQ55" s="16">
        <v>-1708</v>
      </c>
      <c r="AR55" s="16">
        <v>-1699</v>
      </c>
      <c r="AS55" s="16">
        <v>0</v>
      </c>
    </row>
    <row r="56" spans="1:45" s="6" customFormat="1" ht="13.5" thickBot="1" x14ac:dyDescent="0.35">
      <c r="A56" s="25" t="s">
        <v>236</v>
      </c>
      <c r="B56" s="16"/>
      <c r="C56" s="16"/>
      <c r="D56" s="16"/>
      <c r="E56" s="16"/>
      <c r="F56" s="16"/>
      <c r="G56" s="16"/>
      <c r="H56" s="16">
        <v>-720</v>
      </c>
      <c r="I56" s="16" t="s">
        <v>0</v>
      </c>
      <c r="J56" s="19"/>
      <c r="K56" s="26"/>
      <c r="L56" s="26"/>
      <c r="M56" s="26"/>
      <c r="N56" s="26"/>
      <c r="O56" s="26"/>
      <c r="P56" s="26"/>
      <c r="Q56" s="26"/>
      <c r="R56" s="26"/>
      <c r="S56" s="26"/>
      <c r="T56" s="16"/>
      <c r="U56" s="16"/>
      <c r="V56" s="16"/>
      <c r="W56" s="16"/>
      <c r="X56" s="16"/>
      <c r="Y56" s="16"/>
      <c r="Z56" s="16"/>
      <c r="AA56" s="16"/>
      <c r="AB56" s="16"/>
      <c r="AC56" s="16"/>
      <c r="AD56" s="16"/>
      <c r="AE56" s="16" t="s">
        <v>0</v>
      </c>
      <c r="AF56" s="16" t="s">
        <v>0</v>
      </c>
      <c r="AG56" s="16" t="s">
        <v>0</v>
      </c>
      <c r="AH56" s="16" t="s">
        <v>0</v>
      </c>
      <c r="AI56" s="16">
        <v>-120</v>
      </c>
      <c r="AJ56" s="16">
        <v>-120</v>
      </c>
      <c r="AK56" s="16">
        <v>-120</v>
      </c>
      <c r="AL56" s="16">
        <v>-720</v>
      </c>
      <c r="AM56" s="16" t="s">
        <v>0</v>
      </c>
      <c r="AN56" s="16" t="s">
        <v>0</v>
      </c>
      <c r="AO56" s="16" t="s">
        <v>0</v>
      </c>
      <c r="AP56" s="16" t="s">
        <v>0</v>
      </c>
      <c r="AQ56" s="16" t="s">
        <v>0</v>
      </c>
      <c r="AR56" s="16">
        <v>-239</v>
      </c>
      <c r="AS56" s="16">
        <v>-239</v>
      </c>
    </row>
    <row r="57" spans="1:45" s="7" customFormat="1" ht="13.5" thickBot="1" x14ac:dyDescent="0.35">
      <c r="A57" s="22" t="s">
        <v>237</v>
      </c>
      <c r="B57" s="23">
        <v>-283666</v>
      </c>
      <c r="C57" s="23">
        <v>-486100</v>
      </c>
      <c r="D57" s="23">
        <v>-445582</v>
      </c>
      <c r="E57" s="23">
        <v>-389137</v>
      </c>
      <c r="F57" s="23">
        <v>-626669</v>
      </c>
      <c r="G57" s="23">
        <v>-410912</v>
      </c>
      <c r="H57" s="23">
        <f>H36+H47</f>
        <v>-833999</v>
      </c>
      <c r="I57" s="23">
        <f>I36+I47</f>
        <v>-707366</v>
      </c>
      <c r="J57" s="24"/>
      <c r="K57" s="23">
        <v>-55930</v>
      </c>
      <c r="L57" s="23">
        <v>-113312</v>
      </c>
      <c r="M57" s="23">
        <v>-174407</v>
      </c>
      <c r="N57" s="23">
        <v>-283666</v>
      </c>
      <c r="O57" s="23">
        <v>-114679</v>
      </c>
      <c r="P57" s="23">
        <v>-200411</v>
      </c>
      <c r="Q57" s="23">
        <v>-313222</v>
      </c>
      <c r="R57" s="23">
        <v>-486100</v>
      </c>
      <c r="S57" s="23">
        <v>-134550</v>
      </c>
      <c r="T57" s="23">
        <v>-231049</v>
      </c>
      <c r="U57" s="23">
        <v>-337789</v>
      </c>
      <c r="V57" s="23">
        <v>-445582</v>
      </c>
      <c r="W57" s="23">
        <v>-102099</v>
      </c>
      <c r="X57" s="23">
        <v>-184175</v>
      </c>
      <c r="Y57" s="23">
        <v>-255648</v>
      </c>
      <c r="Z57" s="23">
        <v>-389137</v>
      </c>
      <c r="AA57" s="23">
        <f>+AA36+AA47</f>
        <v>-118481</v>
      </c>
      <c r="AB57" s="23">
        <f>+AB36+AB47</f>
        <v>-209597</v>
      </c>
      <c r="AC57" s="23">
        <v>-468070</v>
      </c>
      <c r="AD57" s="23">
        <f>F57</f>
        <v>-626669</v>
      </c>
      <c r="AE57" s="23">
        <f>AE36+AE47</f>
        <v>-100317</v>
      </c>
      <c r="AF57" s="23">
        <v>-157132</v>
      </c>
      <c r="AG57" s="23">
        <f>AG36+AG47</f>
        <v>-256881</v>
      </c>
      <c r="AH57" s="23">
        <v>-410912</v>
      </c>
      <c r="AI57" s="23">
        <v>-163425</v>
      </c>
      <c r="AJ57" s="23">
        <f>AJ36+AJ47</f>
        <v>-379616</v>
      </c>
      <c r="AK57" s="23">
        <f>AK36+AK47</f>
        <v>-550920</v>
      </c>
      <c r="AL57" s="23">
        <f t="shared" ref="AL57:AM57" si="15">AL36+AL47</f>
        <v>-833999</v>
      </c>
      <c r="AM57" s="23">
        <f t="shared" si="15"/>
        <v>-170659</v>
      </c>
      <c r="AN57" s="23">
        <f t="shared" ref="AN57:AS57" si="16">AN36+AN47</f>
        <v>-368170</v>
      </c>
      <c r="AO57" s="23">
        <f t="shared" si="16"/>
        <v>-521650</v>
      </c>
      <c r="AP57" s="23">
        <f t="shared" si="16"/>
        <v>-707366</v>
      </c>
      <c r="AQ57" s="23">
        <f t="shared" si="16"/>
        <v>-219876</v>
      </c>
      <c r="AR57" s="23">
        <f t="shared" si="16"/>
        <v>-543036</v>
      </c>
      <c r="AS57" s="23">
        <f t="shared" si="16"/>
        <v>-646923</v>
      </c>
    </row>
    <row r="58" spans="1:45" s="4" customFormat="1" ht="13" x14ac:dyDescent="0.3">
      <c r="A58" s="62" t="s">
        <v>238</v>
      </c>
      <c r="B58" s="21"/>
      <c r="C58" s="21"/>
      <c r="D58" s="21"/>
      <c r="E58" s="21"/>
      <c r="F58" s="21"/>
      <c r="G58" s="21"/>
      <c r="H58" s="21"/>
      <c r="I58" s="21"/>
      <c r="J58" s="13"/>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row>
    <row r="59" spans="1:45" s="4" customFormat="1" ht="13" x14ac:dyDescent="0.3">
      <c r="A59" s="122" t="s">
        <v>216</v>
      </c>
      <c r="B59" s="14">
        <v>52132</v>
      </c>
      <c r="C59" s="14">
        <v>1338262</v>
      </c>
      <c r="D59" s="14">
        <v>0</v>
      </c>
      <c r="E59" s="14">
        <v>1352</v>
      </c>
      <c r="F59" s="14">
        <v>598982</v>
      </c>
      <c r="G59" s="14">
        <v>277459</v>
      </c>
      <c r="H59" s="14">
        <f t="shared" ref="H59:I59" si="17">SUM(H60:H64)</f>
        <v>506274</v>
      </c>
      <c r="I59" s="14">
        <f t="shared" si="17"/>
        <v>195496</v>
      </c>
      <c r="J59" s="13"/>
      <c r="K59" s="14">
        <v>0</v>
      </c>
      <c r="L59" s="14">
        <v>0</v>
      </c>
      <c r="M59" s="14">
        <v>0</v>
      </c>
      <c r="N59" s="14">
        <v>52132</v>
      </c>
      <c r="O59" s="14">
        <v>14542</v>
      </c>
      <c r="P59" s="14">
        <v>53003</v>
      </c>
      <c r="Q59" s="14">
        <v>26329</v>
      </c>
      <c r="R59" s="14">
        <v>1338262</v>
      </c>
      <c r="S59" s="14">
        <v>0</v>
      </c>
      <c r="T59" s="14">
        <v>0</v>
      </c>
      <c r="U59" s="14">
        <v>22</v>
      </c>
      <c r="V59" s="14">
        <v>0</v>
      </c>
      <c r="W59" s="14">
        <v>0</v>
      </c>
      <c r="X59" s="14">
        <v>0</v>
      </c>
      <c r="Y59" s="14">
        <v>0</v>
      </c>
      <c r="Z59" s="14">
        <v>1352</v>
      </c>
      <c r="AA59" s="14">
        <f>SUM(AA60:AA64)</f>
        <v>0</v>
      </c>
      <c r="AB59" s="14">
        <f>SUM(AB60:AB64)</f>
        <v>167488</v>
      </c>
      <c r="AC59" s="14">
        <f>SUM(AC60:AC64)</f>
        <v>454394</v>
      </c>
      <c r="AD59" s="14">
        <f t="shared" ref="AD59:AD76" si="18">F59</f>
        <v>598982</v>
      </c>
      <c r="AE59" s="14">
        <f t="shared" ref="AE59:AJ59" si="19">SUM(AE60:AE64)</f>
        <v>273408</v>
      </c>
      <c r="AF59" s="14">
        <f t="shared" si="19"/>
        <v>301667</v>
      </c>
      <c r="AG59" s="14">
        <f t="shared" si="19"/>
        <v>272523</v>
      </c>
      <c r="AH59" s="14">
        <v>277459</v>
      </c>
      <c r="AI59" s="14">
        <v>555657</v>
      </c>
      <c r="AJ59" s="14">
        <f t="shared" si="19"/>
        <v>473493</v>
      </c>
      <c r="AK59" s="14">
        <f t="shared" ref="AK59:AN59" si="20">SUM(AK60:AK64)</f>
        <v>208274</v>
      </c>
      <c r="AL59" s="14">
        <f t="shared" si="20"/>
        <v>506274</v>
      </c>
      <c r="AM59" s="14">
        <f t="shared" si="20"/>
        <v>3638</v>
      </c>
      <c r="AN59" s="14">
        <f t="shared" si="20"/>
        <v>197477</v>
      </c>
      <c r="AO59" s="14">
        <f t="shared" ref="AO59:AP59" si="21">SUM(AO60:AO64)</f>
        <v>240999</v>
      </c>
      <c r="AP59" s="14">
        <f t="shared" si="21"/>
        <v>195496</v>
      </c>
      <c r="AQ59" s="14">
        <f t="shared" ref="AQ59:AS59" si="22">SUM(AQ60:AQ64)</f>
        <v>4229</v>
      </c>
      <c r="AR59" s="14">
        <f t="shared" si="22"/>
        <v>613</v>
      </c>
      <c r="AS59" s="14">
        <f t="shared" si="22"/>
        <v>1640</v>
      </c>
    </row>
    <row r="60" spans="1:45" s="4" customFormat="1" ht="13" x14ac:dyDescent="0.3">
      <c r="A60" s="11" t="s">
        <v>239</v>
      </c>
      <c r="B60" s="16">
        <v>1570</v>
      </c>
      <c r="C60" s="16">
        <v>2355</v>
      </c>
      <c r="D60" s="16">
        <v>0</v>
      </c>
      <c r="E60" s="16">
        <v>0</v>
      </c>
      <c r="F60" s="16">
        <v>0</v>
      </c>
      <c r="G60" s="16"/>
      <c r="H60" s="16"/>
      <c r="I60" s="16" t="s">
        <v>0</v>
      </c>
      <c r="J60" s="13"/>
      <c r="K60" s="16">
        <v>0</v>
      </c>
      <c r="L60" s="16">
        <v>0</v>
      </c>
      <c r="M60" s="16">
        <v>0</v>
      </c>
      <c r="N60" s="16">
        <v>1570</v>
      </c>
      <c r="O60" s="16">
        <v>0</v>
      </c>
      <c r="P60" s="16">
        <v>0</v>
      </c>
      <c r="Q60" s="16">
        <v>2346</v>
      </c>
      <c r="R60" s="16">
        <v>2355</v>
      </c>
      <c r="S60" s="16">
        <v>0</v>
      </c>
      <c r="T60" s="16">
        <v>0</v>
      </c>
      <c r="U60" s="16">
        <v>0</v>
      </c>
      <c r="V60" s="16">
        <v>0</v>
      </c>
      <c r="W60" s="16">
        <v>0</v>
      </c>
      <c r="X60" s="16">
        <v>0</v>
      </c>
      <c r="Y60" s="16">
        <v>0</v>
      </c>
      <c r="Z60" s="16">
        <v>0</v>
      </c>
      <c r="AA60" s="16">
        <v>0</v>
      </c>
      <c r="AB60" s="16">
        <v>0</v>
      </c>
      <c r="AC60" s="16"/>
      <c r="AD60" s="16">
        <f t="shared" si="18"/>
        <v>0</v>
      </c>
      <c r="AE60" s="16">
        <v>0</v>
      </c>
      <c r="AF60" s="16">
        <v>0</v>
      </c>
      <c r="AG60" s="16">
        <v>0</v>
      </c>
      <c r="AH60" s="16" t="s">
        <v>0</v>
      </c>
      <c r="AI60" s="16" t="s">
        <v>0</v>
      </c>
      <c r="AJ60" s="16">
        <v>0</v>
      </c>
      <c r="AK60" s="16">
        <v>0</v>
      </c>
      <c r="AL60" s="16" t="s">
        <v>0</v>
      </c>
      <c r="AM60" s="16" t="s">
        <v>0</v>
      </c>
      <c r="AN60" s="16" t="s">
        <v>0</v>
      </c>
      <c r="AO60" s="16" t="s">
        <v>0</v>
      </c>
      <c r="AP60" s="16" t="s">
        <v>0</v>
      </c>
      <c r="AQ60" s="16" t="s">
        <v>0</v>
      </c>
      <c r="AR60" s="16" t="s">
        <v>0</v>
      </c>
      <c r="AS60" s="16" t="s">
        <v>0</v>
      </c>
    </row>
    <row r="61" spans="1:45" s="4" customFormat="1" ht="13" x14ac:dyDescent="0.3">
      <c r="A61" s="11" t="s">
        <v>240</v>
      </c>
      <c r="B61" s="16">
        <v>50554</v>
      </c>
      <c r="C61" s="16">
        <v>1333059</v>
      </c>
      <c r="D61" s="16">
        <v>0</v>
      </c>
      <c r="E61" s="16">
        <v>0</v>
      </c>
      <c r="F61" s="16">
        <v>595448</v>
      </c>
      <c r="G61" s="16">
        <v>277459</v>
      </c>
      <c r="H61" s="16">
        <v>506205</v>
      </c>
      <c r="I61" s="16">
        <v>195496</v>
      </c>
      <c r="J61" s="13"/>
      <c r="K61" s="16">
        <v>0</v>
      </c>
      <c r="L61" s="16">
        <v>0</v>
      </c>
      <c r="M61" s="16">
        <v>0</v>
      </c>
      <c r="N61" s="16">
        <v>50554</v>
      </c>
      <c r="O61" s="16">
        <v>14542</v>
      </c>
      <c r="P61" s="16">
        <v>50171</v>
      </c>
      <c r="Q61" s="16">
        <v>21134</v>
      </c>
      <c r="R61" s="16">
        <v>1333059</v>
      </c>
      <c r="S61" s="16">
        <v>0</v>
      </c>
      <c r="T61" s="16">
        <v>0</v>
      </c>
      <c r="U61" s="16">
        <v>22</v>
      </c>
      <c r="V61" s="16">
        <v>0</v>
      </c>
      <c r="W61" s="16">
        <v>0</v>
      </c>
      <c r="X61" s="16">
        <v>0</v>
      </c>
      <c r="Y61" s="16">
        <v>0</v>
      </c>
      <c r="Z61" s="16">
        <v>0</v>
      </c>
      <c r="AA61" s="16">
        <v>0</v>
      </c>
      <c r="AB61" s="16">
        <v>167488</v>
      </c>
      <c r="AC61" s="16">
        <v>454394</v>
      </c>
      <c r="AD61" s="16">
        <f t="shared" si="18"/>
        <v>595448</v>
      </c>
      <c r="AE61" s="16">
        <v>273408</v>
      </c>
      <c r="AF61" s="16">
        <v>301667</v>
      </c>
      <c r="AG61" s="16">
        <v>272523</v>
      </c>
      <c r="AH61" s="16">
        <v>277459</v>
      </c>
      <c r="AI61" s="16">
        <v>555507</v>
      </c>
      <c r="AJ61" s="16">
        <v>473493</v>
      </c>
      <c r="AK61" s="16">
        <v>208274</v>
      </c>
      <c r="AL61" s="16">
        <v>506205</v>
      </c>
      <c r="AM61" s="16">
        <v>3638</v>
      </c>
      <c r="AN61" s="16">
        <v>197477</v>
      </c>
      <c r="AO61" s="16">
        <v>240999</v>
      </c>
      <c r="AP61" s="16">
        <v>195496</v>
      </c>
      <c r="AQ61" s="16">
        <v>4229</v>
      </c>
      <c r="AR61" s="16">
        <v>613</v>
      </c>
      <c r="AS61" s="16">
        <v>1640</v>
      </c>
    </row>
    <row r="62" spans="1:45" s="4" customFormat="1" ht="13" x14ac:dyDescent="0.3">
      <c r="A62" s="121" t="s">
        <v>241</v>
      </c>
      <c r="B62" s="16">
        <v>0</v>
      </c>
      <c r="C62" s="16">
        <v>0</v>
      </c>
      <c r="D62" s="16">
        <v>0</v>
      </c>
      <c r="E62" s="16">
        <v>0</v>
      </c>
      <c r="F62" s="16">
        <v>0</v>
      </c>
      <c r="G62" s="16"/>
      <c r="H62" s="16"/>
      <c r="I62" s="16" t="s">
        <v>0</v>
      </c>
      <c r="J62" s="13"/>
      <c r="K62" s="16">
        <v>0</v>
      </c>
      <c r="L62" s="16">
        <v>0</v>
      </c>
      <c r="M62" s="16">
        <v>0</v>
      </c>
      <c r="N62" s="16">
        <v>0</v>
      </c>
      <c r="O62" s="16">
        <v>0</v>
      </c>
      <c r="P62" s="16">
        <v>0</v>
      </c>
      <c r="Q62" s="16">
        <v>0</v>
      </c>
      <c r="R62" s="16">
        <v>0</v>
      </c>
      <c r="S62" s="16">
        <v>0</v>
      </c>
      <c r="T62" s="16">
        <v>0</v>
      </c>
      <c r="U62" s="16">
        <v>0</v>
      </c>
      <c r="V62" s="16">
        <v>0</v>
      </c>
      <c r="W62" s="16">
        <v>0</v>
      </c>
      <c r="X62" s="16">
        <v>0</v>
      </c>
      <c r="Y62" s="16">
        <v>0</v>
      </c>
      <c r="Z62" s="16">
        <v>0</v>
      </c>
      <c r="AA62" s="16">
        <v>0</v>
      </c>
      <c r="AB62" s="16">
        <v>0</v>
      </c>
      <c r="AC62" s="16"/>
      <c r="AD62" s="16">
        <f t="shared" si="18"/>
        <v>0</v>
      </c>
      <c r="AE62" s="16">
        <v>0</v>
      </c>
      <c r="AF62" s="16">
        <v>0</v>
      </c>
      <c r="AG62" s="16">
        <v>0</v>
      </c>
      <c r="AH62" s="16" t="s">
        <v>0</v>
      </c>
      <c r="AI62" s="16" t="s">
        <v>0</v>
      </c>
      <c r="AJ62" s="16">
        <v>0</v>
      </c>
      <c r="AK62" s="16">
        <v>0</v>
      </c>
      <c r="AL62" s="16" t="s">
        <v>0</v>
      </c>
      <c r="AM62" s="16" t="s">
        <v>0</v>
      </c>
      <c r="AN62" s="16" t="s">
        <v>0</v>
      </c>
      <c r="AO62" s="16" t="s">
        <v>0</v>
      </c>
      <c r="AP62" s="16" t="s">
        <v>0</v>
      </c>
      <c r="AQ62" s="16" t="s">
        <v>0</v>
      </c>
      <c r="AR62" s="16" t="s">
        <v>0</v>
      </c>
      <c r="AS62" s="16" t="s">
        <v>0</v>
      </c>
    </row>
    <row r="63" spans="1:45" s="4" customFormat="1" ht="13" x14ac:dyDescent="0.3">
      <c r="A63" s="121" t="s">
        <v>242</v>
      </c>
      <c r="B63" s="16">
        <v>0</v>
      </c>
      <c r="C63" s="16">
        <v>0</v>
      </c>
      <c r="D63" s="16">
        <v>0</v>
      </c>
      <c r="E63" s="16">
        <v>0</v>
      </c>
      <c r="F63" s="16">
        <v>0</v>
      </c>
      <c r="G63" s="16"/>
      <c r="H63" s="16"/>
      <c r="I63" s="16" t="s">
        <v>0</v>
      </c>
      <c r="J63" s="13"/>
      <c r="K63" s="16">
        <v>0</v>
      </c>
      <c r="L63" s="16">
        <v>0</v>
      </c>
      <c r="M63" s="16">
        <v>0</v>
      </c>
      <c r="N63" s="16">
        <v>0</v>
      </c>
      <c r="O63" s="16">
        <v>0</v>
      </c>
      <c r="P63" s="16">
        <v>0</v>
      </c>
      <c r="Q63" s="16">
        <v>0</v>
      </c>
      <c r="R63" s="16">
        <v>0</v>
      </c>
      <c r="S63" s="16">
        <v>0</v>
      </c>
      <c r="T63" s="16">
        <v>0</v>
      </c>
      <c r="U63" s="16">
        <v>0</v>
      </c>
      <c r="V63" s="16">
        <v>0</v>
      </c>
      <c r="W63" s="16">
        <v>0</v>
      </c>
      <c r="X63" s="16">
        <v>0</v>
      </c>
      <c r="Y63" s="16">
        <v>0</v>
      </c>
      <c r="Z63" s="16">
        <v>0</v>
      </c>
      <c r="AA63" s="16">
        <v>0</v>
      </c>
      <c r="AB63" s="16">
        <v>0</v>
      </c>
      <c r="AC63" s="16"/>
      <c r="AD63" s="16">
        <f t="shared" si="18"/>
        <v>0</v>
      </c>
      <c r="AE63" s="16">
        <v>0</v>
      </c>
      <c r="AF63" s="16">
        <v>0</v>
      </c>
      <c r="AG63" s="16">
        <v>0</v>
      </c>
      <c r="AH63" s="16" t="s">
        <v>0</v>
      </c>
      <c r="AI63" s="16" t="s">
        <v>0</v>
      </c>
      <c r="AJ63" s="16">
        <v>0</v>
      </c>
      <c r="AK63" s="16">
        <v>0</v>
      </c>
      <c r="AL63" s="16" t="s">
        <v>0</v>
      </c>
      <c r="AM63" s="16" t="s">
        <v>0</v>
      </c>
      <c r="AN63" s="16" t="s">
        <v>0</v>
      </c>
      <c r="AO63" s="16" t="s">
        <v>0</v>
      </c>
      <c r="AP63" s="16" t="s">
        <v>0</v>
      </c>
      <c r="AQ63" s="16" t="s">
        <v>0</v>
      </c>
      <c r="AR63" s="16" t="s">
        <v>0</v>
      </c>
      <c r="AS63" s="16" t="s">
        <v>0</v>
      </c>
    </row>
    <row r="64" spans="1:45" s="4" customFormat="1" ht="13" x14ac:dyDescent="0.3">
      <c r="A64" s="11" t="s">
        <v>243</v>
      </c>
      <c r="B64" s="16">
        <v>8</v>
      </c>
      <c r="C64" s="16">
        <v>2848</v>
      </c>
      <c r="D64" s="16">
        <v>0</v>
      </c>
      <c r="E64" s="16">
        <v>1352</v>
      </c>
      <c r="F64" s="16">
        <v>3534</v>
      </c>
      <c r="G64" s="16"/>
      <c r="H64" s="16">
        <v>69</v>
      </c>
      <c r="I64" s="16" t="s">
        <v>0</v>
      </c>
      <c r="J64" s="13"/>
      <c r="K64" s="16">
        <v>0</v>
      </c>
      <c r="L64" s="16">
        <v>0</v>
      </c>
      <c r="M64" s="16">
        <v>0</v>
      </c>
      <c r="N64" s="16">
        <v>8</v>
      </c>
      <c r="O64" s="16">
        <v>0</v>
      </c>
      <c r="P64" s="16">
        <v>2832</v>
      </c>
      <c r="Q64" s="16">
        <v>2849</v>
      </c>
      <c r="R64" s="16">
        <v>2848</v>
      </c>
      <c r="S64" s="16">
        <v>0</v>
      </c>
      <c r="T64" s="16">
        <v>0</v>
      </c>
      <c r="U64" s="16">
        <v>0</v>
      </c>
      <c r="V64" s="16">
        <v>0</v>
      </c>
      <c r="W64" s="16">
        <v>0</v>
      </c>
      <c r="X64" s="16">
        <v>0</v>
      </c>
      <c r="Y64" s="16">
        <v>0</v>
      </c>
      <c r="Z64" s="16">
        <v>1352</v>
      </c>
      <c r="AA64" s="16">
        <v>0</v>
      </c>
      <c r="AB64" s="16">
        <v>0</v>
      </c>
      <c r="AC64" s="16"/>
      <c r="AD64" s="16">
        <f t="shared" si="18"/>
        <v>3534</v>
      </c>
      <c r="AE64" s="16">
        <v>0</v>
      </c>
      <c r="AF64" s="16">
        <v>0</v>
      </c>
      <c r="AG64" s="16">
        <v>0</v>
      </c>
      <c r="AH64" s="16" t="s">
        <v>0</v>
      </c>
      <c r="AI64" s="16">
        <v>150</v>
      </c>
      <c r="AJ64" s="16" t="s">
        <v>0</v>
      </c>
      <c r="AK64" s="16" t="s">
        <v>0</v>
      </c>
      <c r="AL64" s="16">
        <v>69</v>
      </c>
      <c r="AM64" s="16" t="s">
        <v>0</v>
      </c>
      <c r="AN64" s="16" t="s">
        <v>0</v>
      </c>
      <c r="AO64" s="16" t="s">
        <v>0</v>
      </c>
      <c r="AP64" s="16" t="s">
        <v>0</v>
      </c>
      <c r="AQ64" s="16" t="s">
        <v>0</v>
      </c>
      <c r="AR64" s="16" t="s">
        <v>0</v>
      </c>
      <c r="AS64" s="16" t="s">
        <v>0</v>
      </c>
    </row>
    <row r="65" spans="1:45" s="4" customFormat="1" ht="13" x14ac:dyDescent="0.3">
      <c r="A65" s="122" t="s">
        <v>227</v>
      </c>
      <c r="B65" s="14">
        <v>-264712</v>
      </c>
      <c r="C65" s="14">
        <v>-1155375</v>
      </c>
      <c r="D65" s="14">
        <v>-177545</v>
      </c>
      <c r="E65" s="14">
        <v>-167125</v>
      </c>
      <c r="F65" s="14">
        <v>-724083</v>
      </c>
      <c r="G65" s="14">
        <v>-294631</v>
      </c>
      <c r="H65" s="14">
        <f t="shared" ref="H65:I65" si="23">SUM(H66:H71)</f>
        <v>-294577</v>
      </c>
      <c r="I65" s="14">
        <f t="shared" si="23"/>
        <v>-417038</v>
      </c>
      <c r="J65" s="13"/>
      <c r="K65" s="14">
        <v>-982</v>
      </c>
      <c r="L65" s="14">
        <v>-161586</v>
      </c>
      <c r="M65" s="14">
        <v>-162528</v>
      </c>
      <c r="N65" s="14">
        <v>-264712</v>
      </c>
      <c r="O65" s="14">
        <v>-55208</v>
      </c>
      <c r="P65" s="14">
        <v>-51748</v>
      </c>
      <c r="Q65" s="14">
        <v>-47938</v>
      </c>
      <c r="R65" s="14">
        <v>-1155375</v>
      </c>
      <c r="S65" s="14">
        <v>-1842</v>
      </c>
      <c r="T65" s="14">
        <v>-3060</v>
      </c>
      <c r="U65" s="14">
        <v>-154808</v>
      </c>
      <c r="V65" s="14">
        <v>-177545</v>
      </c>
      <c r="W65" s="14">
        <v>-2221</v>
      </c>
      <c r="X65" s="14">
        <v>-4026</v>
      </c>
      <c r="Y65" s="14">
        <v>-5626</v>
      </c>
      <c r="Z65" s="14">
        <v>-167125</v>
      </c>
      <c r="AA65" s="14">
        <f>SUM(AA66:AA71)</f>
        <v>-1570</v>
      </c>
      <c r="AB65" s="14">
        <f>SUM(AB66:AB71)</f>
        <v>-174593</v>
      </c>
      <c r="AC65" s="14">
        <f>SUM(AC66:AC71)</f>
        <v>-662000</v>
      </c>
      <c r="AD65" s="14">
        <f t="shared" si="18"/>
        <v>-724083</v>
      </c>
      <c r="AE65" s="14">
        <f t="shared" ref="AE65:AJ65" si="24">SUM(AE66:AE71)</f>
        <v>-213364</v>
      </c>
      <c r="AF65" s="14">
        <f t="shared" si="24"/>
        <v>-263808</v>
      </c>
      <c r="AG65" s="14">
        <f t="shared" si="24"/>
        <v>-280903</v>
      </c>
      <c r="AH65" s="14">
        <v>-294631</v>
      </c>
      <c r="AI65" s="14">
        <v>-14373</v>
      </c>
      <c r="AJ65" s="14">
        <f t="shared" si="24"/>
        <v>-26591</v>
      </c>
      <c r="AK65" s="14">
        <f t="shared" ref="AK65:AN65" si="25">SUM(AK66:AK71)</f>
        <v>-35984</v>
      </c>
      <c r="AL65" s="14">
        <f t="shared" si="25"/>
        <v>-294577</v>
      </c>
      <c r="AM65" s="14">
        <f t="shared" si="25"/>
        <v>-15740</v>
      </c>
      <c r="AN65" s="14">
        <f t="shared" si="25"/>
        <v>-207346</v>
      </c>
      <c r="AO65" s="14">
        <f t="shared" ref="AO65:AP65" si="26">SUM(AO66:AO71)</f>
        <v>-413325</v>
      </c>
      <c r="AP65" s="14">
        <f t="shared" si="26"/>
        <v>-417038</v>
      </c>
      <c r="AQ65" s="14">
        <f t="shared" ref="AQ65:AS65" si="27">SUM(AQ66:AQ71)</f>
        <v>-11775</v>
      </c>
      <c r="AR65" s="14">
        <f t="shared" si="27"/>
        <v>-14853</v>
      </c>
      <c r="AS65" s="14">
        <f t="shared" si="27"/>
        <v>-23317</v>
      </c>
    </row>
    <row r="66" spans="1:45" s="4" customFormat="1" ht="13" x14ac:dyDescent="0.3">
      <c r="A66" s="11" t="s">
        <v>244</v>
      </c>
      <c r="B66" s="16">
        <v>-59551</v>
      </c>
      <c r="C66" s="16">
        <v>0</v>
      </c>
      <c r="D66" s="16">
        <v>-150195</v>
      </c>
      <c r="E66" s="16">
        <v>0</v>
      </c>
      <c r="F66" s="16">
        <v>-395249</v>
      </c>
      <c r="G66" s="16"/>
      <c r="H66" s="16"/>
      <c r="I66" s="16">
        <v>-158099</v>
      </c>
      <c r="J66" s="13"/>
      <c r="K66" s="16">
        <v>0</v>
      </c>
      <c r="L66" s="16">
        <v>0</v>
      </c>
      <c r="M66" s="16">
        <v>0</v>
      </c>
      <c r="N66" s="16">
        <v>-59551</v>
      </c>
      <c r="O66" s="16">
        <v>0</v>
      </c>
      <c r="P66" s="16">
        <v>-49609</v>
      </c>
      <c r="Q66" s="16">
        <v>0</v>
      </c>
      <c r="R66" s="16">
        <v>0</v>
      </c>
      <c r="S66" s="16" t="s">
        <v>0</v>
      </c>
      <c r="T66" s="16">
        <v>0</v>
      </c>
      <c r="U66" s="16">
        <v>-150195</v>
      </c>
      <c r="V66" s="16">
        <v>-150195</v>
      </c>
      <c r="W66" s="16">
        <v>0</v>
      </c>
      <c r="X66" s="16"/>
      <c r="Y66" s="16">
        <v>0</v>
      </c>
      <c r="Z66" s="16">
        <v>0</v>
      </c>
      <c r="AA66" s="16">
        <v>0</v>
      </c>
      <c r="AB66" s="16">
        <v>0</v>
      </c>
      <c r="AC66" s="16">
        <v>-395249</v>
      </c>
      <c r="AD66" s="16">
        <f t="shared" si="18"/>
        <v>-395249</v>
      </c>
      <c r="AE66" s="16">
        <v>0</v>
      </c>
      <c r="AF66" s="16">
        <v>0</v>
      </c>
      <c r="AG66" s="16">
        <v>0</v>
      </c>
      <c r="AH66" s="16" t="s">
        <v>0</v>
      </c>
      <c r="AI66" s="16" t="s">
        <v>0</v>
      </c>
      <c r="AJ66" s="16">
        <v>0</v>
      </c>
      <c r="AK66" s="16">
        <v>0</v>
      </c>
      <c r="AL66" s="16" t="s">
        <v>0</v>
      </c>
      <c r="AM66" s="16" t="s">
        <v>0</v>
      </c>
      <c r="AN66" s="16" t="s">
        <v>0</v>
      </c>
      <c r="AO66" s="16">
        <v>-158099</v>
      </c>
      <c r="AP66" s="16">
        <v>-158099</v>
      </c>
      <c r="AQ66" s="16">
        <v>0</v>
      </c>
      <c r="AR66" s="16">
        <v>0</v>
      </c>
      <c r="AS66" s="16">
        <v>0</v>
      </c>
    </row>
    <row r="67" spans="1:45" s="4" customFormat="1" ht="13" x14ac:dyDescent="0.3">
      <c r="A67" s="11" t="s">
        <v>245</v>
      </c>
      <c r="B67" s="16">
        <v>-30259</v>
      </c>
      <c r="C67" s="16">
        <v>0</v>
      </c>
      <c r="D67" s="16">
        <v>-21498</v>
      </c>
      <c r="E67" s="16">
        <v>-438</v>
      </c>
      <c r="F67" s="16">
        <v>-321640</v>
      </c>
      <c r="G67" s="16">
        <v>-268016</v>
      </c>
      <c r="H67" s="16">
        <v>-263041</v>
      </c>
      <c r="I67" s="16">
        <v>-231801</v>
      </c>
      <c r="J67" s="13"/>
      <c r="K67" s="16">
        <v>0</v>
      </c>
      <c r="L67" s="16">
        <v>0</v>
      </c>
      <c r="M67" s="16">
        <v>0</v>
      </c>
      <c r="N67" s="16">
        <v>-30259</v>
      </c>
      <c r="O67" s="16">
        <v>0</v>
      </c>
      <c r="P67" s="16">
        <v>0</v>
      </c>
      <c r="Q67" s="16">
        <v>0</v>
      </c>
      <c r="R67" s="16">
        <v>-50218</v>
      </c>
      <c r="S67" s="16">
        <v>-39</v>
      </c>
      <c r="T67" s="16">
        <v>0</v>
      </c>
      <c r="U67" s="16">
        <v>0</v>
      </c>
      <c r="V67" s="16">
        <v>-21498</v>
      </c>
      <c r="W67" s="16">
        <v>-447</v>
      </c>
      <c r="X67" s="16">
        <v>-438</v>
      </c>
      <c r="Y67" s="16">
        <v>-438</v>
      </c>
      <c r="Z67" s="16">
        <v>-438</v>
      </c>
      <c r="AA67" s="16">
        <v>0</v>
      </c>
      <c r="AB67" s="16">
        <v>-171465</v>
      </c>
      <c r="AC67" s="16">
        <v>-262117</v>
      </c>
      <c r="AD67" s="16">
        <f t="shared" si="18"/>
        <v>-321640</v>
      </c>
      <c r="AE67" s="16">
        <v>-206820</v>
      </c>
      <c r="AF67" s="16">
        <v>-252328</v>
      </c>
      <c r="AG67" s="16">
        <v>-263296</v>
      </c>
      <c r="AH67" s="16">
        <v>-268016</v>
      </c>
      <c r="AI67" s="16">
        <v>-6036</v>
      </c>
      <c r="AJ67" s="16">
        <v>-10908</v>
      </c>
      <c r="AK67" s="16">
        <v>-12149</v>
      </c>
      <c r="AL67" s="16">
        <v>-263041</v>
      </c>
      <c r="AM67" s="16">
        <v>-7869</v>
      </c>
      <c r="AN67" s="16">
        <v>-193394</v>
      </c>
      <c r="AO67" s="16">
        <v>-234596</v>
      </c>
      <c r="AP67" s="16">
        <v>-231801</v>
      </c>
      <c r="AQ67" s="16">
        <v>-4029</v>
      </c>
      <c r="AR67" s="16">
        <v>0</v>
      </c>
      <c r="AS67" s="16">
        <v>0</v>
      </c>
    </row>
    <row r="68" spans="1:45" s="4" customFormat="1" ht="13" x14ac:dyDescent="0.3">
      <c r="A68" s="11" t="s">
        <v>246</v>
      </c>
      <c r="B68" s="16">
        <v>-160000</v>
      </c>
      <c r="C68" s="16">
        <v>-1098012</v>
      </c>
      <c r="D68" s="16">
        <v>0</v>
      </c>
      <c r="E68" s="16">
        <v>-160000</v>
      </c>
      <c r="F68" s="16">
        <v>0</v>
      </c>
      <c r="G68" s="16"/>
      <c r="H68" s="16"/>
      <c r="I68" s="16" t="s">
        <v>0</v>
      </c>
      <c r="J68" s="13"/>
      <c r="K68" s="16">
        <v>0</v>
      </c>
      <c r="L68" s="16">
        <v>-160000</v>
      </c>
      <c r="M68" s="16">
        <v>-160000</v>
      </c>
      <c r="N68" s="16">
        <v>-160000</v>
      </c>
      <c r="O68" s="16">
        <v>0</v>
      </c>
      <c r="P68" s="16">
        <v>0</v>
      </c>
      <c r="Q68" s="16">
        <v>0</v>
      </c>
      <c r="R68" s="16">
        <v>-1098012</v>
      </c>
      <c r="S68" s="16">
        <v>0</v>
      </c>
      <c r="T68" s="16">
        <v>0</v>
      </c>
      <c r="U68" s="16">
        <v>0</v>
      </c>
      <c r="V68" s="16">
        <v>0</v>
      </c>
      <c r="W68" s="16">
        <v>0</v>
      </c>
      <c r="X68" s="16"/>
      <c r="Y68" s="16">
        <v>0</v>
      </c>
      <c r="Z68" s="16">
        <v>-160000</v>
      </c>
      <c r="AA68" s="16">
        <v>0</v>
      </c>
      <c r="AB68" s="16">
        <v>0</v>
      </c>
      <c r="AC68" s="16"/>
      <c r="AD68" s="16">
        <f t="shared" si="18"/>
        <v>0</v>
      </c>
      <c r="AE68" s="16">
        <v>0</v>
      </c>
      <c r="AF68" s="16">
        <v>0</v>
      </c>
      <c r="AG68" s="16">
        <v>0</v>
      </c>
      <c r="AH68" s="16" t="s">
        <v>0</v>
      </c>
      <c r="AI68" s="16" t="s">
        <v>0</v>
      </c>
      <c r="AJ68" s="16">
        <v>0</v>
      </c>
      <c r="AK68" s="16">
        <v>0</v>
      </c>
      <c r="AL68" s="16" t="s">
        <v>0</v>
      </c>
      <c r="AM68" s="16" t="s">
        <v>0</v>
      </c>
      <c r="AN68" s="16" t="s">
        <v>0</v>
      </c>
      <c r="AO68" s="16" t="s">
        <v>0</v>
      </c>
      <c r="AP68" s="16" t="s">
        <v>0</v>
      </c>
      <c r="AQ68" s="16" t="s">
        <v>0</v>
      </c>
      <c r="AR68" s="16" t="s">
        <v>0</v>
      </c>
      <c r="AS68" s="16" t="s">
        <v>0</v>
      </c>
    </row>
    <row r="69" spans="1:45" s="4" customFormat="1" ht="13" x14ac:dyDescent="0.3">
      <c r="A69" s="11" t="s">
        <v>247</v>
      </c>
      <c r="B69" s="16">
        <v>-10908</v>
      </c>
      <c r="C69" s="16">
        <v>-7130</v>
      </c>
      <c r="D69" s="16">
        <v>-5852</v>
      </c>
      <c r="E69" s="16">
        <v>-6687</v>
      </c>
      <c r="F69" s="16">
        <v>-7194</v>
      </c>
      <c r="G69" s="16">
        <v>-26608</v>
      </c>
      <c r="H69" s="16">
        <v>-31536</v>
      </c>
      <c r="I69" s="16">
        <v>-27055</v>
      </c>
      <c r="J69" s="13"/>
      <c r="K69" s="16">
        <v>-982</v>
      </c>
      <c r="L69" s="16">
        <v>-1586</v>
      </c>
      <c r="M69" s="16">
        <v>-2528</v>
      </c>
      <c r="N69" s="16">
        <v>-10908</v>
      </c>
      <c r="O69" s="16">
        <v>-945</v>
      </c>
      <c r="P69" s="16">
        <v>-2124</v>
      </c>
      <c r="Q69" s="16">
        <v>-5021</v>
      </c>
      <c r="R69" s="16">
        <v>-7130</v>
      </c>
      <c r="S69" s="16">
        <v>-1803</v>
      </c>
      <c r="T69" s="16">
        <v>-3060</v>
      </c>
      <c r="U69" s="16">
        <v>-4613</v>
      </c>
      <c r="V69" s="16">
        <v>-5852</v>
      </c>
      <c r="W69" s="16">
        <v>-1774</v>
      </c>
      <c r="X69" s="16">
        <v>-3588</v>
      </c>
      <c r="Y69" s="16">
        <v>-5188</v>
      </c>
      <c r="Z69" s="16">
        <v>-6687</v>
      </c>
      <c r="AA69" s="16">
        <v>-1567</v>
      </c>
      <c r="AB69" s="16">
        <v>-3118</v>
      </c>
      <c r="AC69" s="16">
        <v>-4575</v>
      </c>
      <c r="AD69" s="16">
        <f t="shared" si="18"/>
        <v>-7194</v>
      </c>
      <c r="AE69" s="16">
        <v>-6544</v>
      </c>
      <c r="AF69" s="16">
        <v>-11480</v>
      </c>
      <c r="AG69" s="16">
        <v>-17607</v>
      </c>
      <c r="AH69" s="16">
        <v>-26608</v>
      </c>
      <c r="AI69" s="16">
        <v>-8337</v>
      </c>
      <c r="AJ69" s="16">
        <v>-15683</v>
      </c>
      <c r="AK69" s="16">
        <v>-23835</v>
      </c>
      <c r="AL69" s="16">
        <v>-31536</v>
      </c>
      <c r="AM69" s="16">
        <v>-7732</v>
      </c>
      <c r="AN69" s="16">
        <v>-13869</v>
      </c>
      <c r="AO69" s="16">
        <v>-20547</v>
      </c>
      <c r="AP69" s="16">
        <v>-27055</v>
      </c>
      <c r="AQ69" s="16">
        <v>-7746</v>
      </c>
      <c r="AR69" s="16">
        <v>-14825</v>
      </c>
      <c r="AS69" s="16">
        <v>-23317</v>
      </c>
    </row>
    <row r="70" spans="1:45" s="4" customFormat="1" ht="13" x14ac:dyDescent="0.3">
      <c r="A70" s="11" t="s">
        <v>248</v>
      </c>
      <c r="B70" s="16">
        <v>0</v>
      </c>
      <c r="C70" s="16">
        <v>-50218</v>
      </c>
      <c r="D70" s="16">
        <v>0</v>
      </c>
      <c r="E70" s="16">
        <v>0</v>
      </c>
      <c r="F70" s="16">
        <v>0</v>
      </c>
      <c r="G70" s="16"/>
      <c r="H70" s="16"/>
      <c r="I70" s="16" t="s">
        <v>0</v>
      </c>
      <c r="J70" s="13"/>
      <c r="K70" s="16">
        <v>0</v>
      </c>
      <c r="L70" s="16">
        <v>0</v>
      </c>
      <c r="M70" s="16">
        <v>0</v>
      </c>
      <c r="N70" s="16">
        <v>0</v>
      </c>
      <c r="O70" s="16">
        <v>-54263</v>
      </c>
      <c r="P70" s="16">
        <v>0</v>
      </c>
      <c r="Q70" s="16">
        <v>-42902</v>
      </c>
      <c r="R70" s="16">
        <v>0</v>
      </c>
      <c r="S70" s="16">
        <v>0</v>
      </c>
      <c r="T70" s="16">
        <v>0</v>
      </c>
      <c r="U70" s="16">
        <v>0</v>
      </c>
      <c r="V70" s="16">
        <v>0</v>
      </c>
      <c r="W70" s="16">
        <v>0</v>
      </c>
      <c r="X70" s="16"/>
      <c r="Y70" s="16">
        <v>0</v>
      </c>
      <c r="Z70" s="16">
        <v>0</v>
      </c>
      <c r="AA70" s="16">
        <v>0</v>
      </c>
      <c r="AB70" s="16">
        <v>0</v>
      </c>
      <c r="AC70" s="16"/>
      <c r="AD70" s="16">
        <f t="shared" si="18"/>
        <v>0</v>
      </c>
      <c r="AE70" s="16">
        <v>0</v>
      </c>
      <c r="AF70" s="16">
        <v>0</v>
      </c>
      <c r="AG70" s="16">
        <v>0</v>
      </c>
      <c r="AH70" s="16" t="s">
        <v>0</v>
      </c>
      <c r="AI70" s="16" t="s">
        <v>0</v>
      </c>
      <c r="AJ70" s="16">
        <v>0</v>
      </c>
      <c r="AK70" s="16">
        <v>0</v>
      </c>
      <c r="AL70" s="16" t="s">
        <v>0</v>
      </c>
      <c r="AM70" s="16" t="s">
        <v>0</v>
      </c>
      <c r="AN70" s="16" t="s">
        <v>0</v>
      </c>
      <c r="AO70" s="16" t="s">
        <v>0</v>
      </c>
      <c r="AP70" s="16" t="s">
        <v>0</v>
      </c>
      <c r="AQ70" s="16" t="s">
        <v>0</v>
      </c>
      <c r="AR70" s="16" t="s">
        <v>0</v>
      </c>
      <c r="AS70" s="16" t="s">
        <v>0</v>
      </c>
    </row>
    <row r="71" spans="1:45" s="6" customFormat="1" ht="13.5" thickBot="1" x14ac:dyDescent="0.35">
      <c r="A71" s="25" t="s">
        <v>249</v>
      </c>
      <c r="B71" s="16">
        <v>-3994</v>
      </c>
      <c r="C71" s="16">
        <v>-15</v>
      </c>
      <c r="D71" s="16">
        <v>0</v>
      </c>
      <c r="E71" s="16">
        <v>0</v>
      </c>
      <c r="F71" s="16">
        <v>0</v>
      </c>
      <c r="G71" s="16">
        <v>-7</v>
      </c>
      <c r="H71" s="16"/>
      <c r="I71" s="16">
        <v>-83</v>
      </c>
      <c r="J71" s="19"/>
      <c r="K71" s="26">
        <v>0</v>
      </c>
      <c r="L71" s="26">
        <v>0</v>
      </c>
      <c r="M71" s="26">
        <v>0</v>
      </c>
      <c r="N71" s="26">
        <v>-3994</v>
      </c>
      <c r="O71" s="26">
        <v>0</v>
      </c>
      <c r="P71" s="26">
        <v>-15</v>
      </c>
      <c r="Q71" s="26">
        <v>-15</v>
      </c>
      <c r="R71" s="26">
        <v>-15</v>
      </c>
      <c r="S71" s="26">
        <v>0</v>
      </c>
      <c r="T71" s="26">
        <v>0</v>
      </c>
      <c r="U71" s="26">
        <v>0</v>
      </c>
      <c r="V71" s="16">
        <v>0</v>
      </c>
      <c r="W71" s="16">
        <v>0</v>
      </c>
      <c r="X71" s="16"/>
      <c r="Y71" s="16">
        <v>0</v>
      </c>
      <c r="Z71" s="16">
        <v>0</v>
      </c>
      <c r="AA71" s="16">
        <v>-3</v>
      </c>
      <c r="AB71" s="16">
        <v>-10</v>
      </c>
      <c r="AC71" s="16">
        <v>-59</v>
      </c>
      <c r="AD71" s="16">
        <f t="shared" si="18"/>
        <v>0</v>
      </c>
      <c r="AE71" s="16">
        <v>0</v>
      </c>
      <c r="AF71" s="16">
        <v>0</v>
      </c>
      <c r="AG71" s="16">
        <v>0</v>
      </c>
      <c r="AH71" s="16">
        <v>-7</v>
      </c>
      <c r="AI71" s="16" t="s">
        <v>0</v>
      </c>
      <c r="AJ71" s="16">
        <v>0</v>
      </c>
      <c r="AK71" s="16">
        <v>0</v>
      </c>
      <c r="AL71" s="16" t="s">
        <v>0</v>
      </c>
      <c r="AM71" s="16">
        <v>-139</v>
      </c>
      <c r="AN71" s="16">
        <v>-83</v>
      </c>
      <c r="AO71" s="16">
        <v>-83</v>
      </c>
      <c r="AP71" s="16">
        <v>-83</v>
      </c>
      <c r="AQ71" s="16">
        <v>0</v>
      </c>
      <c r="AR71" s="16">
        <v>-28</v>
      </c>
      <c r="AS71" s="16">
        <v>0</v>
      </c>
    </row>
    <row r="72" spans="1:45" s="7" customFormat="1" ht="13.5" thickBot="1" x14ac:dyDescent="0.35">
      <c r="A72" s="22" t="s">
        <v>250</v>
      </c>
      <c r="B72" s="23">
        <v>-212580</v>
      </c>
      <c r="C72" s="23">
        <v>182887</v>
      </c>
      <c r="D72" s="23">
        <v>-177545</v>
      </c>
      <c r="E72" s="23">
        <v>-165773</v>
      </c>
      <c r="F72" s="23">
        <v>-125101</v>
      </c>
      <c r="G72" s="23">
        <v>-17172</v>
      </c>
      <c r="H72" s="23">
        <f t="shared" ref="H72" si="28">+H59+H65</f>
        <v>211697</v>
      </c>
      <c r="I72" s="23">
        <f>+I59+I65</f>
        <v>-221542</v>
      </c>
      <c r="J72" s="24"/>
      <c r="K72" s="23">
        <v>-982</v>
      </c>
      <c r="L72" s="23">
        <v>-161586</v>
      </c>
      <c r="M72" s="23">
        <v>-162528</v>
      </c>
      <c r="N72" s="23">
        <v>-212580</v>
      </c>
      <c r="O72" s="23">
        <v>-40666</v>
      </c>
      <c r="P72" s="23">
        <v>1255</v>
      </c>
      <c r="Q72" s="23">
        <v>-21609</v>
      </c>
      <c r="R72" s="23">
        <v>182887</v>
      </c>
      <c r="S72" s="23">
        <v>-1842</v>
      </c>
      <c r="T72" s="23">
        <v>-3060</v>
      </c>
      <c r="U72" s="23">
        <v>-154786</v>
      </c>
      <c r="V72" s="23">
        <v>-177545</v>
      </c>
      <c r="W72" s="23">
        <v>-2221</v>
      </c>
      <c r="X72" s="23">
        <v>-4026</v>
      </c>
      <c r="Y72" s="23">
        <v>-5626</v>
      </c>
      <c r="Z72" s="23">
        <v>-165773</v>
      </c>
      <c r="AA72" s="23">
        <f>+AA59+AA65</f>
        <v>-1570</v>
      </c>
      <c r="AB72" s="23">
        <f>+AB59+AB65</f>
        <v>-7105</v>
      </c>
      <c r="AC72" s="23">
        <v>-207606</v>
      </c>
      <c r="AD72" s="23">
        <f t="shared" si="18"/>
        <v>-125101</v>
      </c>
      <c r="AE72" s="23">
        <f t="shared" ref="AE72:AJ72" si="29">+AE59+AE65</f>
        <v>60044</v>
      </c>
      <c r="AF72" s="23">
        <f t="shared" si="29"/>
        <v>37859</v>
      </c>
      <c r="AG72" s="23">
        <f t="shared" si="29"/>
        <v>-8380</v>
      </c>
      <c r="AH72" s="23">
        <v>-17172</v>
      </c>
      <c r="AI72" s="23">
        <v>541284</v>
      </c>
      <c r="AJ72" s="23">
        <f t="shared" si="29"/>
        <v>446902</v>
      </c>
      <c r="AK72" s="23">
        <f t="shared" ref="AK72:AM72" si="30">+AK59+AK65</f>
        <v>172290</v>
      </c>
      <c r="AL72" s="23">
        <f t="shared" si="30"/>
        <v>211697</v>
      </c>
      <c r="AM72" s="23">
        <f t="shared" si="30"/>
        <v>-12102</v>
      </c>
      <c r="AN72" s="23">
        <f t="shared" ref="AN72:AS72" si="31">+AN59+AN65</f>
        <v>-9869</v>
      </c>
      <c r="AO72" s="23">
        <f t="shared" si="31"/>
        <v>-172326</v>
      </c>
      <c r="AP72" s="23">
        <f t="shared" si="31"/>
        <v>-221542</v>
      </c>
      <c r="AQ72" s="23">
        <f t="shared" si="31"/>
        <v>-7546</v>
      </c>
      <c r="AR72" s="23">
        <f t="shared" si="31"/>
        <v>-14240</v>
      </c>
      <c r="AS72" s="23">
        <f t="shared" si="31"/>
        <v>-21677</v>
      </c>
    </row>
    <row r="73" spans="1:45" s="7" customFormat="1" ht="13.5" thickBot="1" x14ac:dyDescent="0.35">
      <c r="A73" s="22" t="s">
        <v>251</v>
      </c>
      <c r="B73" s="23">
        <v>-53670</v>
      </c>
      <c r="C73" s="23">
        <v>153877</v>
      </c>
      <c r="D73" s="23">
        <v>213744</v>
      </c>
      <c r="E73" s="23">
        <v>73922</v>
      </c>
      <c r="F73" s="23">
        <v>-297832</v>
      </c>
      <c r="G73" s="23">
        <v>107349</v>
      </c>
      <c r="H73" s="23">
        <f t="shared" ref="H73:I73" si="32">+H72+H57+H34</f>
        <v>144884</v>
      </c>
      <c r="I73" s="23">
        <f t="shared" si="32"/>
        <v>350009</v>
      </c>
      <c r="J73" s="24"/>
      <c r="K73" s="23">
        <v>28502</v>
      </c>
      <c r="L73" s="23">
        <v>-33894</v>
      </c>
      <c r="M73" s="23">
        <v>-40653</v>
      </c>
      <c r="N73" s="23">
        <v>-53670</v>
      </c>
      <c r="O73" s="23">
        <v>-10989</v>
      </c>
      <c r="P73" s="23">
        <v>3552</v>
      </c>
      <c r="Q73" s="23">
        <v>36323</v>
      </c>
      <c r="R73" s="23">
        <v>153877</v>
      </c>
      <c r="S73" s="23">
        <v>-70596</v>
      </c>
      <c r="T73" s="23">
        <v>127473</v>
      </c>
      <c r="U73" s="23">
        <v>56670</v>
      </c>
      <c r="V73" s="23">
        <v>213744</v>
      </c>
      <c r="W73" s="23">
        <v>-125347</v>
      </c>
      <c r="X73" s="23">
        <v>67247</v>
      </c>
      <c r="Y73" s="23">
        <v>105415</v>
      </c>
      <c r="Z73" s="23">
        <v>73922</v>
      </c>
      <c r="AA73" s="23">
        <f>+AA72+AA57+AA34</f>
        <v>-123924</v>
      </c>
      <c r="AB73" s="23">
        <f>+AB72+AB57+AB34</f>
        <v>-4884</v>
      </c>
      <c r="AC73" s="23">
        <v>-322907</v>
      </c>
      <c r="AD73" s="23">
        <f t="shared" si="18"/>
        <v>-297832</v>
      </c>
      <c r="AE73" s="23">
        <f t="shared" ref="AE73:AJ73" si="33">+AE72+AE57+AE34</f>
        <v>-61947</v>
      </c>
      <c r="AF73" s="23">
        <f t="shared" si="33"/>
        <v>-12366</v>
      </c>
      <c r="AG73" s="23">
        <f t="shared" si="33"/>
        <v>-25842</v>
      </c>
      <c r="AH73" s="23">
        <v>107349</v>
      </c>
      <c r="AI73" s="23">
        <v>388817</v>
      </c>
      <c r="AJ73" s="23">
        <f t="shared" si="33"/>
        <v>381203</v>
      </c>
      <c r="AK73" s="23">
        <f t="shared" ref="AK73:AN73" si="34">+AK72+AK57+AK34</f>
        <v>138420</v>
      </c>
      <c r="AL73" s="23">
        <f t="shared" si="34"/>
        <v>144884</v>
      </c>
      <c r="AM73" s="23">
        <f t="shared" si="34"/>
        <v>33237</v>
      </c>
      <c r="AN73" s="23">
        <f t="shared" si="34"/>
        <v>53116</v>
      </c>
      <c r="AO73" s="23">
        <f t="shared" ref="AO73:AP73" si="35">+AO72+AO57+AO34</f>
        <v>-102920</v>
      </c>
      <c r="AP73" s="23">
        <f t="shared" si="35"/>
        <v>350009</v>
      </c>
      <c r="AQ73" s="23">
        <f t="shared" ref="AQ73:AS73" si="36">+AQ72+AQ57+AQ34</f>
        <v>-76699</v>
      </c>
      <c r="AR73" s="23">
        <f t="shared" si="36"/>
        <v>-164633.6581</v>
      </c>
      <c r="AS73" s="23">
        <f t="shared" si="36"/>
        <v>-149223.65599999996</v>
      </c>
    </row>
    <row r="74" spans="1:45" s="7" customFormat="1" ht="13.5" thickBot="1" x14ac:dyDescent="0.35">
      <c r="A74" s="22" t="s">
        <v>252</v>
      </c>
      <c r="B74" s="14">
        <v>105593</v>
      </c>
      <c r="C74" s="14">
        <v>49162</v>
      </c>
      <c r="D74" s="14">
        <v>202935</v>
      </c>
      <c r="E74" s="14">
        <v>414369</v>
      </c>
      <c r="F74" s="14">
        <v>489754</v>
      </c>
      <c r="G74" s="14">
        <v>192139</v>
      </c>
      <c r="H74" s="14">
        <v>299580</v>
      </c>
      <c r="I74" s="14">
        <v>448799</v>
      </c>
      <c r="J74" s="24"/>
      <c r="K74" s="23">
        <v>105593</v>
      </c>
      <c r="L74" s="23">
        <v>105593</v>
      </c>
      <c r="M74" s="23">
        <v>105593</v>
      </c>
      <c r="N74" s="23">
        <v>105593</v>
      </c>
      <c r="O74" s="23">
        <v>49162</v>
      </c>
      <c r="P74" s="23">
        <v>49162</v>
      </c>
      <c r="Q74" s="23">
        <v>49162</v>
      </c>
      <c r="R74" s="23">
        <v>49162</v>
      </c>
      <c r="S74" s="23">
        <v>202935</v>
      </c>
      <c r="T74" s="23">
        <v>202935</v>
      </c>
      <c r="U74" s="23">
        <v>202935</v>
      </c>
      <c r="V74" s="23">
        <v>202935</v>
      </c>
      <c r="W74" s="23">
        <v>414369</v>
      </c>
      <c r="X74" s="23">
        <v>414369</v>
      </c>
      <c r="Y74" s="23">
        <v>414369</v>
      </c>
      <c r="Z74" s="23">
        <v>414369</v>
      </c>
      <c r="AA74" s="23">
        <v>489754</v>
      </c>
      <c r="AB74" s="23">
        <v>489754</v>
      </c>
      <c r="AC74" s="23">
        <v>489754</v>
      </c>
      <c r="AD74" s="23">
        <f t="shared" si="18"/>
        <v>489754</v>
      </c>
      <c r="AE74" s="23">
        <v>192139</v>
      </c>
      <c r="AF74" s="23">
        <v>192139</v>
      </c>
      <c r="AG74" s="23">
        <v>192139</v>
      </c>
      <c r="AH74" s="23">
        <v>192139</v>
      </c>
      <c r="AI74" s="23">
        <v>299567</v>
      </c>
      <c r="AJ74" s="23">
        <v>299567</v>
      </c>
      <c r="AK74" s="23">
        <v>299567</v>
      </c>
      <c r="AL74" s="23">
        <v>299580</v>
      </c>
      <c r="AM74" s="23">
        <v>448799</v>
      </c>
      <c r="AN74" s="14">
        <v>448799</v>
      </c>
      <c r="AO74" s="14">
        <v>448799</v>
      </c>
      <c r="AP74" s="14">
        <v>448799</v>
      </c>
      <c r="AQ74" s="14">
        <v>799023</v>
      </c>
      <c r="AR74" s="14">
        <v>799023</v>
      </c>
      <c r="AS74" s="14">
        <v>799023</v>
      </c>
    </row>
    <row r="75" spans="1:45" s="7" customFormat="1" ht="13.5" thickBot="1" x14ac:dyDescent="0.35">
      <c r="A75" s="79" t="s">
        <v>253</v>
      </c>
      <c r="B75" s="80">
        <v>-2761</v>
      </c>
      <c r="C75" s="80">
        <v>-104</v>
      </c>
      <c r="D75" s="80">
        <v>-2310</v>
      </c>
      <c r="E75" s="80">
        <v>1463</v>
      </c>
      <c r="F75" s="80">
        <v>217</v>
      </c>
      <c r="G75" s="80">
        <v>92</v>
      </c>
      <c r="H75" s="80">
        <v>4335</v>
      </c>
      <c r="I75" s="80">
        <v>215</v>
      </c>
      <c r="J75" s="24"/>
      <c r="K75" s="80">
        <v>-2019</v>
      </c>
      <c r="L75" s="80">
        <v>-2642</v>
      </c>
      <c r="M75" s="80">
        <v>-2396</v>
      </c>
      <c r="N75" s="80">
        <v>-2761</v>
      </c>
      <c r="O75" s="80">
        <v>-7</v>
      </c>
      <c r="P75" s="80">
        <v>-26</v>
      </c>
      <c r="Q75" s="80">
        <v>280</v>
      </c>
      <c r="R75" s="80">
        <v>-104</v>
      </c>
      <c r="S75" s="80">
        <v>39</v>
      </c>
      <c r="T75" s="80">
        <v>-668</v>
      </c>
      <c r="U75" s="80">
        <v>-493</v>
      </c>
      <c r="V75" s="80">
        <v>-2310</v>
      </c>
      <c r="W75" s="80">
        <v>904</v>
      </c>
      <c r="X75" s="80">
        <v>1011</v>
      </c>
      <c r="Y75" s="80">
        <v>2081</v>
      </c>
      <c r="Z75" s="80">
        <v>1463</v>
      </c>
      <c r="AA75" s="80">
        <v>-304</v>
      </c>
      <c r="AB75" s="80">
        <v>-1642</v>
      </c>
      <c r="AC75" s="80">
        <v>1464</v>
      </c>
      <c r="AD75" s="80">
        <f t="shared" si="18"/>
        <v>217</v>
      </c>
      <c r="AE75" s="80">
        <v>176</v>
      </c>
      <c r="AF75" s="80">
        <v>-1942</v>
      </c>
      <c r="AG75" s="80">
        <v>10668</v>
      </c>
      <c r="AH75" s="80">
        <v>92</v>
      </c>
      <c r="AI75" s="80">
        <v>5121</v>
      </c>
      <c r="AJ75" s="80">
        <v>24</v>
      </c>
      <c r="AK75" s="80">
        <v>3996</v>
      </c>
      <c r="AL75" s="80">
        <v>4335</v>
      </c>
      <c r="AM75" s="80">
        <v>563</v>
      </c>
      <c r="AN75" s="80">
        <v>155</v>
      </c>
      <c r="AO75" s="80">
        <v>302</v>
      </c>
      <c r="AP75" s="80">
        <v>215</v>
      </c>
      <c r="AQ75" s="80">
        <v>655</v>
      </c>
      <c r="AR75" s="80">
        <v>417</v>
      </c>
      <c r="AS75" s="80">
        <v>445</v>
      </c>
    </row>
    <row r="76" spans="1:45" s="78" customFormat="1" ht="13.5" thickBot="1" x14ac:dyDescent="0.35">
      <c r="A76" s="75" t="s">
        <v>254</v>
      </c>
      <c r="B76" s="76">
        <v>49162</v>
      </c>
      <c r="C76" s="76">
        <v>202935</v>
      </c>
      <c r="D76" s="76">
        <v>414369</v>
      </c>
      <c r="E76" s="76">
        <v>489754</v>
      </c>
      <c r="F76" s="76">
        <v>192139</v>
      </c>
      <c r="G76" s="76">
        <v>299580</v>
      </c>
      <c r="H76" s="76">
        <f t="shared" ref="H76:I76" si="37">+H73+H74+H75</f>
        <v>448799</v>
      </c>
      <c r="I76" s="76">
        <f t="shared" si="37"/>
        <v>799023</v>
      </c>
      <c r="J76" s="77"/>
      <c r="K76" s="76">
        <v>132076</v>
      </c>
      <c r="L76" s="76">
        <v>69057</v>
      </c>
      <c r="M76" s="76">
        <v>62544</v>
      </c>
      <c r="N76" s="76">
        <v>49162</v>
      </c>
      <c r="O76" s="76">
        <v>38166</v>
      </c>
      <c r="P76" s="76">
        <v>52688</v>
      </c>
      <c r="Q76" s="76">
        <v>85765</v>
      </c>
      <c r="R76" s="76">
        <v>202935</v>
      </c>
      <c r="S76" s="76">
        <v>132378</v>
      </c>
      <c r="T76" s="23">
        <v>329740</v>
      </c>
      <c r="U76" s="23">
        <v>259112</v>
      </c>
      <c r="V76" s="76">
        <v>414369</v>
      </c>
      <c r="W76" s="76">
        <v>289926</v>
      </c>
      <c r="X76" s="76">
        <v>482627</v>
      </c>
      <c r="Y76" s="76">
        <v>521865</v>
      </c>
      <c r="Z76" s="76">
        <v>489754</v>
      </c>
      <c r="AA76" s="76">
        <f>+AA73+AA74+AA75</f>
        <v>365526</v>
      </c>
      <c r="AB76" s="76">
        <f>+AB73+AB74+AB75</f>
        <v>483228</v>
      </c>
      <c r="AC76" s="76">
        <v>168311</v>
      </c>
      <c r="AD76" s="76">
        <f t="shared" si="18"/>
        <v>192139</v>
      </c>
      <c r="AE76" s="76">
        <f t="shared" ref="AE76:AJ76" si="38">+AE73+AE74+AE75</f>
        <v>130368</v>
      </c>
      <c r="AF76" s="76">
        <f t="shared" si="38"/>
        <v>177831</v>
      </c>
      <c r="AG76" s="76">
        <f t="shared" si="38"/>
        <v>176965</v>
      </c>
      <c r="AH76" s="76">
        <v>299580</v>
      </c>
      <c r="AI76" s="76">
        <v>693505</v>
      </c>
      <c r="AJ76" s="76">
        <f t="shared" si="38"/>
        <v>680794</v>
      </c>
      <c r="AK76" s="76">
        <f t="shared" ref="AK76:AN76" si="39">+AK73+AK74+AK75</f>
        <v>441983</v>
      </c>
      <c r="AL76" s="76">
        <f t="shared" si="39"/>
        <v>448799</v>
      </c>
      <c r="AM76" s="76">
        <f t="shared" si="39"/>
        <v>482599</v>
      </c>
      <c r="AN76" s="76">
        <f t="shared" si="39"/>
        <v>502070</v>
      </c>
      <c r="AO76" s="76">
        <f t="shared" ref="AO76:AP76" si="40">+AO73+AO74+AO75</f>
        <v>346181</v>
      </c>
      <c r="AP76" s="76">
        <f t="shared" si="40"/>
        <v>799023</v>
      </c>
      <c r="AQ76" s="76">
        <f t="shared" ref="AQ76:AS76" si="41">+AQ73+AQ74+AQ75</f>
        <v>722979</v>
      </c>
      <c r="AR76" s="76">
        <f t="shared" si="41"/>
        <v>634806.3419</v>
      </c>
      <c r="AS76" s="76">
        <f t="shared" si="41"/>
        <v>650244.34400000004</v>
      </c>
    </row>
    <row r="77" spans="1:45" x14ac:dyDescent="0.35">
      <c r="A77" s="34"/>
      <c r="B77" s="53"/>
      <c r="C77" s="53"/>
      <c r="D77" s="53"/>
      <c r="E77" s="53"/>
      <c r="F77" s="53"/>
      <c r="G77" s="53"/>
      <c r="H77" s="53"/>
      <c r="I77" s="53"/>
      <c r="J77" s="53"/>
      <c r="K77" s="54"/>
      <c r="L77" s="54"/>
      <c r="M77" s="54"/>
      <c r="N77" s="54"/>
      <c r="O77" s="54"/>
      <c r="P77" s="54"/>
      <c r="Q77" s="54"/>
      <c r="R77" s="54"/>
      <c r="S77" s="54"/>
      <c r="T77" s="54"/>
      <c r="U77" s="54"/>
      <c r="V77" s="54"/>
      <c r="W77" s="54"/>
      <c r="X77" s="54"/>
      <c r="Y77" s="54"/>
      <c r="Z77" s="54"/>
      <c r="AA77" s="54">
        <v>0</v>
      </c>
      <c r="AB77" s="55"/>
      <c r="AC77" s="55"/>
      <c r="AD77" s="55"/>
      <c r="AE77" s="55"/>
      <c r="AF77" s="55"/>
      <c r="AG77" s="55"/>
      <c r="AH77" s="55"/>
      <c r="AI77" s="55"/>
      <c r="AJ77" s="55"/>
      <c r="AK77" s="55"/>
      <c r="AL77" s="55"/>
      <c r="AM77" s="55"/>
      <c r="AN77" s="53"/>
      <c r="AO77" s="53"/>
      <c r="AP77" s="53"/>
      <c r="AQ77" s="53"/>
      <c r="AR77" s="53"/>
      <c r="AS77" s="53"/>
    </row>
    <row r="79" spans="1:45" s="56" customFormat="1" ht="10.5" x14ac:dyDescent="0.25">
      <c r="A79" s="106"/>
      <c r="B79" s="57"/>
      <c r="C79" s="57"/>
      <c r="D79" s="57"/>
      <c r="E79" s="57"/>
      <c r="F79" s="57"/>
      <c r="G79" s="57"/>
      <c r="H79" s="57"/>
      <c r="I79" s="57"/>
      <c r="K79" s="57"/>
      <c r="L79" s="57"/>
      <c r="M79" s="57"/>
      <c r="N79" s="57"/>
      <c r="O79" s="57"/>
      <c r="P79" s="57"/>
      <c r="Q79" s="57"/>
      <c r="R79" s="57"/>
      <c r="S79" s="57"/>
      <c r="T79" s="57"/>
      <c r="U79" s="57"/>
      <c r="V79" s="57"/>
      <c r="W79" s="57"/>
      <c r="X79" s="57"/>
      <c r="Y79" s="57"/>
      <c r="Z79" s="57"/>
      <c r="AN79" s="57"/>
      <c r="AO79" s="57"/>
      <c r="AP79" s="57"/>
      <c r="AQ79" s="57"/>
      <c r="AR79" s="57"/>
      <c r="AS79" s="57"/>
    </row>
    <row r="80" spans="1:45" s="56" customFormat="1" ht="10.5" x14ac:dyDescent="0.25">
      <c r="A80" s="107"/>
      <c r="B80" s="57"/>
      <c r="C80" s="57"/>
      <c r="D80" s="57"/>
      <c r="E80" s="57"/>
      <c r="F80" s="57"/>
      <c r="G80" s="57"/>
      <c r="H80" s="57"/>
      <c r="I80" s="57"/>
      <c r="K80" s="57"/>
      <c r="L80" s="57"/>
      <c r="M80" s="57"/>
      <c r="N80" s="57"/>
      <c r="O80" s="57"/>
      <c r="P80" s="57"/>
      <c r="Q80" s="57"/>
      <c r="R80" s="57"/>
      <c r="S80" s="57"/>
      <c r="T80" s="57"/>
      <c r="U80" s="57"/>
      <c r="V80" s="57"/>
      <c r="W80" s="57"/>
      <c r="X80" s="57"/>
      <c r="Y80" s="57"/>
      <c r="Z80" s="57"/>
      <c r="AN80" s="57"/>
      <c r="AO80" s="57"/>
      <c r="AP80" s="57"/>
      <c r="AQ80" s="57"/>
      <c r="AR80" s="57"/>
      <c r="AS80" s="57"/>
    </row>
  </sheetData>
  <mergeCells count="1">
    <mergeCell ref="K2:V2"/>
  </mergeCells>
  <phoneticPr fontId="22" type="noConversion"/>
  <pageMargins left="0.25" right="0.25" top="0.75" bottom="0.75" header="0.3" footer="0.3"/>
  <pageSetup paperSize="8"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89421-CFC1-4262-94EE-0121E5A19E22}">
  <sheetPr>
    <tabColor rgb="FF5CC194"/>
  </sheetPr>
  <dimension ref="A1:BV67"/>
  <sheetViews>
    <sheetView topLeftCell="A6" workbookViewId="0">
      <selection activeCell="I18" sqref="I18"/>
    </sheetView>
  </sheetViews>
  <sheetFormatPr defaultRowHeight="14.5" outlineLevelCol="1" x14ac:dyDescent="0.35"/>
  <cols>
    <col min="1" max="1" width="11.36328125" style="3" bestFit="1" customWidth="1"/>
    <col min="2" max="2" width="40.54296875" style="3" customWidth="1" outlineLevel="1"/>
    <col min="3" max="12" width="11.36328125" style="3" customWidth="1" outlineLevel="1"/>
    <col min="13" max="13" width="11.36328125" style="3" customWidth="1"/>
    <col min="14" max="14" width="40.54296875" style="3" customWidth="1" outlineLevel="1"/>
    <col min="15" max="21" width="8.7265625" style="3" customWidth="1" outlineLevel="1"/>
    <col min="22" max="22" width="10.08984375" style="3" customWidth="1" outlineLevel="1"/>
    <col min="23" max="23" width="11.08984375" style="3" customWidth="1" outlineLevel="1"/>
    <col min="24" max="24" width="8.7265625" style="3" customWidth="1" outlineLevel="1"/>
    <col min="25" max="25" width="11.36328125" style="3" customWidth="1"/>
    <col min="26" max="26" width="40.54296875" style="3" customWidth="1" outlineLevel="1"/>
    <col min="27" max="33" width="8.7265625" style="3" customWidth="1" outlineLevel="1"/>
    <col min="34" max="34" width="10.08984375" style="3" customWidth="1" outlineLevel="1"/>
    <col min="35" max="35" width="11.08984375" style="3" customWidth="1" outlineLevel="1"/>
    <col min="36" max="36" width="8.7265625" style="3" customWidth="1" outlineLevel="1"/>
    <col min="37" max="37" width="11.36328125" style="3" customWidth="1"/>
    <col min="38" max="38" width="8.7265625" style="3"/>
    <col min="39" max="39" width="40.54296875" style="3" customWidth="1" outlineLevel="1"/>
    <col min="40" max="46" width="8.7265625" style="3" customWidth="1" outlineLevel="1"/>
    <col min="47" max="47" width="10.08984375" style="3" customWidth="1" outlineLevel="1"/>
    <col min="48" max="48" width="11.08984375" style="3" customWidth="1" outlineLevel="1"/>
    <col min="49" max="49" width="8.7265625" style="3" customWidth="1" outlineLevel="1"/>
    <col min="50" max="50" width="10.6328125" style="3" customWidth="1"/>
    <col min="51" max="51" width="40.54296875" style="3" customWidth="1" outlineLevel="1"/>
    <col min="52" max="58" width="8.7265625" style="3" customWidth="1" outlineLevel="1"/>
    <col min="59" max="59" width="10.08984375" style="3" customWidth="1" outlineLevel="1"/>
    <col min="60" max="60" width="11.08984375" style="3" customWidth="1" outlineLevel="1"/>
    <col min="61" max="61" width="8.7265625" style="3" customWidth="1" outlineLevel="1"/>
    <col min="62" max="62" width="10.6328125" style="3" customWidth="1"/>
    <col min="63" max="63" width="40.54296875" style="3" customWidth="1" outlineLevel="1"/>
    <col min="64" max="70" width="8.7265625" style="3" customWidth="1" outlineLevel="1"/>
    <col min="71" max="71" width="10.08984375" style="3" customWidth="1" outlineLevel="1"/>
    <col min="72" max="72" width="11.08984375" style="3" customWidth="1" outlineLevel="1"/>
    <col min="73" max="73" width="8.7265625" style="3" customWidth="1" outlineLevel="1"/>
    <col min="74" max="16384" width="8.7265625" style="3"/>
  </cols>
  <sheetData>
    <row r="1" spans="1:74" s="131" customFormat="1" ht="29" customHeight="1" x14ac:dyDescent="0.5">
      <c r="A1" s="130" t="s">
        <v>332</v>
      </c>
      <c r="AL1" s="130" t="s">
        <v>303</v>
      </c>
      <c r="BK1" s="130" t="s">
        <v>303</v>
      </c>
    </row>
    <row r="2" spans="1:74" s="131" customFormat="1" ht="29" customHeight="1" x14ac:dyDescent="0.5">
      <c r="A2" s="130"/>
      <c r="M2" s="132" t="s">
        <v>304</v>
      </c>
      <c r="Y2" s="132" t="s">
        <v>305</v>
      </c>
      <c r="AK2" s="132" t="s">
        <v>306</v>
      </c>
      <c r="AL2" s="130"/>
      <c r="AX2" s="132" t="s">
        <v>307</v>
      </c>
      <c r="BJ2" s="132" t="s">
        <v>308</v>
      </c>
      <c r="BK2" s="130"/>
      <c r="BV2" s="132" t="s">
        <v>309</v>
      </c>
    </row>
    <row r="3" spans="1:74" x14ac:dyDescent="0.35">
      <c r="B3" s="150" t="s">
        <v>304</v>
      </c>
      <c r="C3" s="150"/>
      <c r="D3" s="150"/>
      <c r="E3" s="150"/>
      <c r="F3" s="150"/>
      <c r="G3" s="150"/>
      <c r="H3" s="150"/>
      <c r="I3" s="150"/>
      <c r="J3" s="150"/>
      <c r="K3" s="150"/>
      <c r="L3" s="150"/>
      <c r="N3" s="150" t="s">
        <v>305</v>
      </c>
      <c r="O3" s="150"/>
      <c r="P3" s="150"/>
      <c r="Q3" s="150"/>
      <c r="R3" s="150"/>
      <c r="S3" s="150"/>
      <c r="T3" s="150"/>
      <c r="U3" s="150"/>
      <c r="V3" s="150"/>
      <c r="W3" s="150"/>
      <c r="X3" s="150"/>
      <c r="Z3" s="150" t="s">
        <v>306</v>
      </c>
      <c r="AA3" s="150"/>
      <c r="AB3" s="150"/>
      <c r="AC3" s="150"/>
      <c r="AD3" s="150"/>
      <c r="AE3" s="150"/>
      <c r="AF3" s="150"/>
      <c r="AG3" s="150"/>
      <c r="AH3" s="150"/>
      <c r="AI3" s="150"/>
      <c r="AJ3" s="150"/>
      <c r="AM3" s="150" t="s">
        <v>310</v>
      </c>
      <c r="AN3" s="150"/>
      <c r="AO3" s="150"/>
      <c r="AP3" s="150"/>
      <c r="AQ3" s="150"/>
      <c r="AR3" s="150"/>
      <c r="AS3" s="150"/>
      <c r="AT3" s="150"/>
      <c r="AU3" s="150"/>
      <c r="AV3" s="150"/>
      <c r="AW3" s="150"/>
      <c r="AY3" s="150" t="s">
        <v>311</v>
      </c>
      <c r="AZ3" s="150"/>
      <c r="BA3" s="150"/>
      <c r="BB3" s="150"/>
      <c r="BC3" s="150"/>
      <c r="BD3" s="150"/>
      <c r="BE3" s="150"/>
      <c r="BF3" s="150"/>
      <c r="BG3" s="150"/>
      <c r="BH3" s="150"/>
      <c r="BI3" s="150"/>
      <c r="BK3" s="150" t="s">
        <v>312</v>
      </c>
      <c r="BL3" s="150"/>
      <c r="BM3" s="150"/>
      <c r="BN3" s="150"/>
      <c r="BO3" s="150"/>
      <c r="BP3" s="150"/>
      <c r="BQ3" s="150"/>
      <c r="BR3" s="150"/>
      <c r="BS3" s="150"/>
      <c r="BT3" s="150"/>
      <c r="BU3" s="150"/>
    </row>
    <row r="4" spans="1:74" ht="31.5" x14ac:dyDescent="0.35">
      <c r="B4" s="133" t="s">
        <v>333</v>
      </c>
      <c r="C4" s="134" t="s">
        <v>331</v>
      </c>
      <c r="D4" s="134" t="s">
        <v>330</v>
      </c>
      <c r="E4" s="134" t="s">
        <v>322</v>
      </c>
      <c r="F4" s="134" t="s">
        <v>323</v>
      </c>
      <c r="G4" s="134" t="s">
        <v>324</v>
      </c>
      <c r="H4" s="134" t="s">
        <v>325</v>
      </c>
      <c r="I4" s="134" t="s">
        <v>326</v>
      </c>
      <c r="J4" s="134" t="s">
        <v>327</v>
      </c>
      <c r="K4" s="134" t="s">
        <v>328</v>
      </c>
      <c r="L4" s="134" t="s">
        <v>329</v>
      </c>
      <c r="N4" s="133" t="s">
        <v>338</v>
      </c>
      <c r="O4" s="134" t="s">
        <v>331</v>
      </c>
      <c r="P4" s="134" t="s">
        <v>330</v>
      </c>
      <c r="Q4" s="134" t="s">
        <v>322</v>
      </c>
      <c r="R4" s="134" t="s">
        <v>323</v>
      </c>
      <c r="S4" s="134" t="s">
        <v>324</v>
      </c>
      <c r="T4" s="134" t="s">
        <v>325</v>
      </c>
      <c r="U4" s="134" t="s">
        <v>326</v>
      </c>
      <c r="V4" s="134" t="s">
        <v>327</v>
      </c>
      <c r="W4" s="134" t="s">
        <v>328</v>
      </c>
      <c r="X4" s="134" t="s">
        <v>329</v>
      </c>
      <c r="Z4" s="133" t="s">
        <v>345</v>
      </c>
      <c r="AA4" s="134" t="s">
        <v>331</v>
      </c>
      <c r="AB4" s="134" t="s">
        <v>330</v>
      </c>
      <c r="AC4" s="134" t="s">
        <v>322</v>
      </c>
      <c r="AD4" s="134" t="s">
        <v>323</v>
      </c>
      <c r="AE4" s="134" t="s">
        <v>324</v>
      </c>
      <c r="AF4" s="134" t="s">
        <v>325</v>
      </c>
      <c r="AG4" s="134" t="s">
        <v>326</v>
      </c>
      <c r="AH4" s="134" t="s">
        <v>327</v>
      </c>
      <c r="AI4" s="134" t="s">
        <v>328</v>
      </c>
      <c r="AJ4" s="134" t="s">
        <v>329</v>
      </c>
      <c r="AM4" s="133" t="s">
        <v>333</v>
      </c>
      <c r="AN4" s="134" t="s">
        <v>331</v>
      </c>
      <c r="AO4" s="134" t="s">
        <v>330</v>
      </c>
      <c r="AP4" s="134" t="s">
        <v>322</v>
      </c>
      <c r="AQ4" s="134" t="s">
        <v>323</v>
      </c>
      <c r="AR4" s="134" t="s">
        <v>324</v>
      </c>
      <c r="AS4" s="134" t="s">
        <v>325</v>
      </c>
      <c r="AT4" s="134" t="s">
        <v>326</v>
      </c>
      <c r="AU4" s="134" t="s">
        <v>327</v>
      </c>
      <c r="AV4" s="134" t="s">
        <v>328</v>
      </c>
      <c r="AW4" s="134" t="s">
        <v>329</v>
      </c>
      <c r="AY4" s="133" t="s">
        <v>342</v>
      </c>
      <c r="AZ4" s="134" t="s">
        <v>331</v>
      </c>
      <c r="BA4" s="134" t="s">
        <v>330</v>
      </c>
      <c r="BB4" s="134" t="s">
        <v>322</v>
      </c>
      <c r="BC4" s="134" t="s">
        <v>323</v>
      </c>
      <c r="BD4" s="134" t="s">
        <v>324</v>
      </c>
      <c r="BE4" s="134" t="s">
        <v>325</v>
      </c>
      <c r="BF4" s="134" t="s">
        <v>326</v>
      </c>
      <c r="BG4" s="134" t="s">
        <v>327</v>
      </c>
      <c r="BH4" s="134" t="s">
        <v>328</v>
      </c>
      <c r="BI4" s="134" t="s">
        <v>329</v>
      </c>
      <c r="BK4" s="133" t="s">
        <v>340</v>
      </c>
      <c r="BL4" s="134" t="s">
        <v>331</v>
      </c>
      <c r="BM4" s="134" t="s">
        <v>330</v>
      </c>
      <c r="BN4" s="134" t="s">
        <v>322</v>
      </c>
      <c r="BO4" s="134" t="s">
        <v>323</v>
      </c>
      <c r="BP4" s="134" t="s">
        <v>324</v>
      </c>
      <c r="BQ4" s="134" t="s">
        <v>325</v>
      </c>
      <c r="BR4" s="134" t="s">
        <v>326</v>
      </c>
      <c r="BS4" s="134" t="s">
        <v>327</v>
      </c>
      <c r="BT4" s="134" t="s">
        <v>328</v>
      </c>
      <c r="BU4" s="134" t="s">
        <v>329</v>
      </c>
    </row>
    <row r="5" spans="1:74" x14ac:dyDescent="0.35">
      <c r="B5" s="135" t="s">
        <v>256</v>
      </c>
      <c r="C5" s="135">
        <v>790464</v>
      </c>
      <c r="D5" s="135"/>
      <c r="E5" s="135">
        <v>245118</v>
      </c>
      <c r="F5" s="135">
        <v>97764</v>
      </c>
      <c r="G5" s="135">
        <v>87138</v>
      </c>
      <c r="H5" s="135">
        <v>18308</v>
      </c>
      <c r="I5" s="135">
        <v>3772</v>
      </c>
      <c r="J5" s="135">
        <v>0</v>
      </c>
      <c r="K5" s="135">
        <v>0</v>
      </c>
      <c r="L5" s="136">
        <v>1242564</v>
      </c>
      <c r="N5" s="135" t="s">
        <v>256</v>
      </c>
      <c r="O5" s="135">
        <v>1698718</v>
      </c>
      <c r="P5" s="135">
        <v>0</v>
      </c>
      <c r="Q5" s="135">
        <v>344608</v>
      </c>
      <c r="R5" s="135">
        <v>179365</v>
      </c>
      <c r="S5" s="135">
        <v>206556</v>
      </c>
      <c r="T5" s="135">
        <v>41600</v>
      </c>
      <c r="U5" s="135">
        <v>8006</v>
      </c>
      <c r="V5" s="135">
        <v>0</v>
      </c>
      <c r="W5" s="135">
        <v>0</v>
      </c>
      <c r="X5" s="136">
        <v>2478853</v>
      </c>
      <c r="Z5" s="135" t="s">
        <v>256</v>
      </c>
      <c r="AA5" s="135">
        <v>2734549</v>
      </c>
      <c r="AB5" s="135">
        <v>0</v>
      </c>
      <c r="AC5" s="135">
        <v>420576</v>
      </c>
      <c r="AD5" s="135">
        <v>248914</v>
      </c>
      <c r="AE5" s="135">
        <v>394108</v>
      </c>
      <c r="AF5" s="135">
        <v>76220</v>
      </c>
      <c r="AG5" s="135">
        <v>11153</v>
      </c>
      <c r="AH5" s="135">
        <v>0</v>
      </c>
      <c r="AI5" s="135">
        <v>0</v>
      </c>
      <c r="AJ5" s="136">
        <v>3885520</v>
      </c>
      <c r="AM5" s="135" t="s">
        <v>256</v>
      </c>
      <c r="AN5" s="135">
        <f>C5</f>
        <v>790464</v>
      </c>
      <c r="AO5" s="135">
        <f t="shared" ref="AO5:AW20" si="0">D5</f>
        <v>0</v>
      </c>
      <c r="AP5" s="135">
        <f t="shared" si="0"/>
        <v>245118</v>
      </c>
      <c r="AQ5" s="135">
        <f t="shared" si="0"/>
        <v>97764</v>
      </c>
      <c r="AR5" s="135">
        <f t="shared" si="0"/>
        <v>87138</v>
      </c>
      <c r="AS5" s="135">
        <f t="shared" si="0"/>
        <v>18308</v>
      </c>
      <c r="AT5" s="135">
        <f t="shared" si="0"/>
        <v>3772</v>
      </c>
      <c r="AU5" s="135">
        <f t="shared" si="0"/>
        <v>0</v>
      </c>
      <c r="AV5" s="135">
        <f t="shared" si="0"/>
        <v>0</v>
      </c>
      <c r="AW5" s="136">
        <f t="shared" si="0"/>
        <v>1242564</v>
      </c>
      <c r="AY5" s="135" t="s">
        <v>256</v>
      </c>
      <c r="AZ5" s="135">
        <f>O5-C5</f>
        <v>908254</v>
      </c>
      <c r="BA5" s="135">
        <f t="shared" ref="BA5:BI20" si="1">P5-D5</f>
        <v>0</v>
      </c>
      <c r="BB5" s="135">
        <f t="shared" si="1"/>
        <v>99490</v>
      </c>
      <c r="BC5" s="135">
        <f t="shared" si="1"/>
        <v>81601</v>
      </c>
      <c r="BD5" s="135">
        <f t="shared" si="1"/>
        <v>119418</v>
      </c>
      <c r="BE5" s="135">
        <f t="shared" si="1"/>
        <v>23292</v>
      </c>
      <c r="BF5" s="135">
        <f t="shared" si="1"/>
        <v>4234</v>
      </c>
      <c r="BG5" s="135">
        <f t="shared" si="1"/>
        <v>0</v>
      </c>
      <c r="BH5" s="135">
        <f t="shared" si="1"/>
        <v>0</v>
      </c>
      <c r="BI5" s="136">
        <f t="shared" si="1"/>
        <v>1236289</v>
      </c>
      <c r="BK5" s="135" t="s">
        <v>256</v>
      </c>
      <c r="BL5" s="135">
        <v>1035831</v>
      </c>
      <c r="BM5" s="135">
        <v>0</v>
      </c>
      <c r="BN5" s="135">
        <v>75968</v>
      </c>
      <c r="BO5" s="135">
        <v>69549</v>
      </c>
      <c r="BP5" s="135">
        <v>187552</v>
      </c>
      <c r="BQ5" s="135">
        <v>34620</v>
      </c>
      <c r="BR5" s="135">
        <v>3147</v>
      </c>
      <c r="BS5" s="135">
        <v>0</v>
      </c>
      <c r="BT5" s="135">
        <v>0</v>
      </c>
      <c r="BU5" s="136">
        <v>1406667</v>
      </c>
    </row>
    <row r="6" spans="1:74" x14ac:dyDescent="0.35">
      <c r="B6" s="135" t="s">
        <v>257</v>
      </c>
      <c r="C6" s="135">
        <v>27168</v>
      </c>
      <c r="D6" s="135"/>
      <c r="E6" s="135">
        <v>94</v>
      </c>
      <c r="F6" s="135">
        <v>341</v>
      </c>
      <c r="G6" s="135">
        <v>177</v>
      </c>
      <c r="H6" s="135">
        <v>302</v>
      </c>
      <c r="I6" s="135">
        <v>29463</v>
      </c>
      <c r="J6" s="135">
        <v>0</v>
      </c>
      <c r="K6" s="135">
        <v>-57545</v>
      </c>
      <c r="L6" s="136">
        <v>0</v>
      </c>
      <c r="N6" s="135" t="s">
        <v>257</v>
      </c>
      <c r="O6" s="135">
        <v>55740</v>
      </c>
      <c r="P6" s="135">
        <v>0</v>
      </c>
      <c r="Q6" s="135">
        <v>2</v>
      </c>
      <c r="R6" s="135">
        <v>271</v>
      </c>
      <c r="S6" s="135">
        <v>378</v>
      </c>
      <c r="T6" s="135">
        <v>629</v>
      </c>
      <c r="U6" s="135">
        <v>63711</v>
      </c>
      <c r="V6" s="135">
        <v>0</v>
      </c>
      <c r="W6" s="135">
        <v>-120731</v>
      </c>
      <c r="X6" s="136">
        <v>0</v>
      </c>
      <c r="Z6" s="135" t="s">
        <v>257</v>
      </c>
      <c r="AA6" s="135">
        <v>114081</v>
      </c>
      <c r="AB6" s="135">
        <v>0</v>
      </c>
      <c r="AC6" s="135">
        <v>115</v>
      </c>
      <c r="AD6" s="135">
        <v>355</v>
      </c>
      <c r="AE6" s="135">
        <v>472</v>
      </c>
      <c r="AF6" s="135">
        <v>958</v>
      </c>
      <c r="AG6" s="135">
        <v>98613</v>
      </c>
      <c r="AH6" s="135">
        <v>0</v>
      </c>
      <c r="AI6" s="135">
        <v>-214594</v>
      </c>
      <c r="AJ6" s="136">
        <v>0</v>
      </c>
      <c r="AM6" s="135" t="s">
        <v>257</v>
      </c>
      <c r="AN6" s="135">
        <f t="shared" ref="AN6:AW26" si="2">C6</f>
        <v>27168</v>
      </c>
      <c r="AO6" s="135">
        <f t="shared" si="0"/>
        <v>0</v>
      </c>
      <c r="AP6" s="135">
        <f t="shared" si="0"/>
        <v>94</v>
      </c>
      <c r="AQ6" s="135">
        <f t="shared" si="0"/>
        <v>341</v>
      </c>
      <c r="AR6" s="135">
        <f t="shared" si="0"/>
        <v>177</v>
      </c>
      <c r="AS6" s="135">
        <f t="shared" si="0"/>
        <v>302</v>
      </c>
      <c r="AT6" s="135">
        <f t="shared" si="0"/>
        <v>29463</v>
      </c>
      <c r="AU6" s="135">
        <f t="shared" si="0"/>
        <v>0</v>
      </c>
      <c r="AV6" s="135">
        <f t="shared" si="0"/>
        <v>-57545</v>
      </c>
      <c r="AW6" s="136">
        <f t="shared" si="0"/>
        <v>0</v>
      </c>
      <c r="AY6" s="135" t="s">
        <v>257</v>
      </c>
      <c r="AZ6" s="135">
        <f t="shared" ref="AZ6:BI26" si="3">O6-C6</f>
        <v>28572</v>
      </c>
      <c r="BA6" s="135">
        <f t="shared" si="1"/>
        <v>0</v>
      </c>
      <c r="BB6" s="135">
        <f t="shared" si="1"/>
        <v>-92</v>
      </c>
      <c r="BC6" s="135">
        <f t="shared" si="1"/>
        <v>-70</v>
      </c>
      <c r="BD6" s="135">
        <f t="shared" si="1"/>
        <v>201</v>
      </c>
      <c r="BE6" s="135">
        <f t="shared" si="1"/>
        <v>327</v>
      </c>
      <c r="BF6" s="135">
        <f t="shared" si="1"/>
        <v>34248</v>
      </c>
      <c r="BG6" s="135">
        <f t="shared" si="1"/>
        <v>0</v>
      </c>
      <c r="BH6" s="135">
        <f t="shared" si="1"/>
        <v>-63186</v>
      </c>
      <c r="BI6" s="136">
        <f t="shared" si="1"/>
        <v>0</v>
      </c>
      <c r="BK6" s="135" t="s">
        <v>257</v>
      </c>
      <c r="BL6" s="135">
        <v>58341</v>
      </c>
      <c r="BM6" s="135">
        <v>0</v>
      </c>
      <c r="BN6" s="135">
        <v>113</v>
      </c>
      <c r="BO6" s="135">
        <v>84</v>
      </c>
      <c r="BP6" s="135">
        <v>94</v>
      </c>
      <c r="BQ6" s="135">
        <v>329</v>
      </c>
      <c r="BR6" s="135">
        <v>34902</v>
      </c>
      <c r="BS6" s="135">
        <v>0</v>
      </c>
      <c r="BT6" s="135">
        <v>-93863</v>
      </c>
      <c r="BU6" s="136">
        <v>0</v>
      </c>
    </row>
    <row r="7" spans="1:74" x14ac:dyDescent="0.35">
      <c r="B7" s="137" t="s">
        <v>258</v>
      </c>
      <c r="C7" s="137">
        <v>817632</v>
      </c>
      <c r="D7" s="137"/>
      <c r="E7" s="137">
        <v>245212</v>
      </c>
      <c r="F7" s="137">
        <v>98105</v>
      </c>
      <c r="G7" s="137">
        <v>87315</v>
      </c>
      <c r="H7" s="137">
        <v>18610</v>
      </c>
      <c r="I7" s="137">
        <v>33235</v>
      </c>
      <c r="J7" s="137">
        <v>0</v>
      </c>
      <c r="K7" s="137">
        <v>-57545</v>
      </c>
      <c r="L7" s="138">
        <v>1242564</v>
      </c>
      <c r="N7" s="137" t="s">
        <v>258</v>
      </c>
      <c r="O7" s="137">
        <v>1754458</v>
      </c>
      <c r="P7" s="137">
        <v>0</v>
      </c>
      <c r="Q7" s="137">
        <v>344610</v>
      </c>
      <c r="R7" s="137">
        <v>179636</v>
      </c>
      <c r="S7" s="137">
        <v>206934</v>
      </c>
      <c r="T7" s="137">
        <v>42229</v>
      </c>
      <c r="U7" s="137">
        <v>71717</v>
      </c>
      <c r="V7" s="137">
        <v>0</v>
      </c>
      <c r="W7" s="137">
        <v>-120731</v>
      </c>
      <c r="X7" s="138">
        <v>2478853</v>
      </c>
      <c r="Z7" s="137" t="s">
        <v>258</v>
      </c>
      <c r="AA7" s="137">
        <v>2848630</v>
      </c>
      <c r="AB7" s="137">
        <v>0</v>
      </c>
      <c r="AC7" s="137">
        <v>420691</v>
      </c>
      <c r="AD7" s="137">
        <v>249269</v>
      </c>
      <c r="AE7" s="137">
        <v>394580</v>
      </c>
      <c r="AF7" s="137">
        <v>77178</v>
      </c>
      <c r="AG7" s="137">
        <v>109766</v>
      </c>
      <c r="AH7" s="137">
        <v>0</v>
      </c>
      <c r="AI7" s="137">
        <v>-214594</v>
      </c>
      <c r="AJ7" s="138">
        <v>3885520</v>
      </c>
      <c r="AM7" s="137" t="s">
        <v>258</v>
      </c>
      <c r="AN7" s="137">
        <f t="shared" si="2"/>
        <v>817632</v>
      </c>
      <c r="AO7" s="137">
        <f t="shared" si="0"/>
        <v>0</v>
      </c>
      <c r="AP7" s="137">
        <f t="shared" si="0"/>
        <v>245212</v>
      </c>
      <c r="AQ7" s="137">
        <f t="shared" si="0"/>
        <v>98105</v>
      </c>
      <c r="AR7" s="137">
        <f t="shared" si="0"/>
        <v>87315</v>
      </c>
      <c r="AS7" s="137">
        <f t="shared" si="0"/>
        <v>18610</v>
      </c>
      <c r="AT7" s="137">
        <f t="shared" si="0"/>
        <v>33235</v>
      </c>
      <c r="AU7" s="137">
        <f t="shared" si="0"/>
        <v>0</v>
      </c>
      <c r="AV7" s="137">
        <f t="shared" si="0"/>
        <v>-57545</v>
      </c>
      <c r="AW7" s="138">
        <f t="shared" si="0"/>
        <v>1242564</v>
      </c>
      <c r="AY7" s="137" t="s">
        <v>258</v>
      </c>
      <c r="AZ7" s="137">
        <f t="shared" si="3"/>
        <v>936826</v>
      </c>
      <c r="BA7" s="137">
        <f t="shared" si="1"/>
        <v>0</v>
      </c>
      <c r="BB7" s="137">
        <f t="shared" si="1"/>
        <v>99398</v>
      </c>
      <c r="BC7" s="137">
        <f t="shared" si="1"/>
        <v>81531</v>
      </c>
      <c r="BD7" s="137">
        <f t="shared" si="1"/>
        <v>119619</v>
      </c>
      <c r="BE7" s="137">
        <f t="shared" si="1"/>
        <v>23619</v>
      </c>
      <c r="BF7" s="137">
        <f t="shared" si="1"/>
        <v>38482</v>
      </c>
      <c r="BG7" s="137">
        <f t="shared" si="1"/>
        <v>0</v>
      </c>
      <c r="BH7" s="137">
        <f t="shared" si="1"/>
        <v>-63186</v>
      </c>
      <c r="BI7" s="138">
        <f t="shared" si="1"/>
        <v>1236289</v>
      </c>
      <c r="BK7" s="137" t="s">
        <v>258</v>
      </c>
      <c r="BL7" s="137">
        <v>1094172</v>
      </c>
      <c r="BM7" s="137">
        <v>0</v>
      </c>
      <c r="BN7" s="137">
        <v>76081</v>
      </c>
      <c r="BO7" s="137">
        <v>69633</v>
      </c>
      <c r="BP7" s="137">
        <v>187646</v>
      </c>
      <c r="BQ7" s="137">
        <v>34949</v>
      </c>
      <c r="BR7" s="137">
        <v>38049</v>
      </c>
      <c r="BS7" s="137">
        <v>0</v>
      </c>
      <c r="BT7" s="137">
        <v>-93863</v>
      </c>
      <c r="BU7" s="138">
        <v>1406667</v>
      </c>
    </row>
    <row r="8" spans="1:74" x14ac:dyDescent="0.35">
      <c r="B8" s="135" t="s">
        <v>259</v>
      </c>
      <c r="C8" s="135">
        <v>-668842</v>
      </c>
      <c r="D8" s="135"/>
      <c r="E8" s="135">
        <v>-144391</v>
      </c>
      <c r="F8" s="135">
        <v>-79044</v>
      </c>
      <c r="G8" s="135">
        <v>-72994</v>
      </c>
      <c r="H8" s="135">
        <v>-18908</v>
      </c>
      <c r="I8" s="135">
        <v>-35188</v>
      </c>
      <c r="J8" s="135">
        <v>0</v>
      </c>
      <c r="K8" s="135">
        <v>45136</v>
      </c>
      <c r="L8" s="136">
        <v>-974231</v>
      </c>
      <c r="N8" s="135" t="s">
        <v>259</v>
      </c>
      <c r="O8" s="135">
        <v>-1418276</v>
      </c>
      <c r="P8" s="135">
        <v>0</v>
      </c>
      <c r="Q8" s="135">
        <v>-213925</v>
      </c>
      <c r="R8" s="135">
        <v>-146180</v>
      </c>
      <c r="S8" s="135">
        <v>-160293</v>
      </c>
      <c r="T8" s="135">
        <v>-35351</v>
      </c>
      <c r="U8" s="135">
        <v>-70183</v>
      </c>
      <c r="V8" s="135">
        <v>0</v>
      </c>
      <c r="W8" s="135">
        <v>93002</v>
      </c>
      <c r="X8" s="136">
        <v>-1951206</v>
      </c>
      <c r="Z8" s="135" t="s">
        <v>259</v>
      </c>
      <c r="AA8" s="135">
        <v>-2324119</v>
      </c>
      <c r="AB8" s="135">
        <v>0</v>
      </c>
      <c r="AC8" s="135">
        <v>-272196</v>
      </c>
      <c r="AD8" s="135">
        <v>-202618</v>
      </c>
      <c r="AE8" s="135">
        <v>-307536</v>
      </c>
      <c r="AF8" s="135">
        <v>-62221</v>
      </c>
      <c r="AG8" s="135">
        <v>-102017</v>
      </c>
      <c r="AH8" s="135">
        <v>0</v>
      </c>
      <c r="AI8" s="135">
        <v>168550</v>
      </c>
      <c r="AJ8" s="136">
        <v>-3102157</v>
      </c>
      <c r="AM8" s="135" t="s">
        <v>259</v>
      </c>
      <c r="AN8" s="135">
        <f t="shared" si="2"/>
        <v>-668842</v>
      </c>
      <c r="AO8" s="135">
        <f t="shared" si="0"/>
        <v>0</v>
      </c>
      <c r="AP8" s="135">
        <f t="shared" si="0"/>
        <v>-144391</v>
      </c>
      <c r="AQ8" s="135">
        <f t="shared" si="0"/>
        <v>-79044</v>
      </c>
      <c r="AR8" s="135">
        <f t="shared" si="0"/>
        <v>-72994</v>
      </c>
      <c r="AS8" s="135">
        <f t="shared" si="0"/>
        <v>-18908</v>
      </c>
      <c r="AT8" s="135">
        <f t="shared" si="0"/>
        <v>-35188</v>
      </c>
      <c r="AU8" s="135">
        <f t="shared" si="0"/>
        <v>0</v>
      </c>
      <c r="AV8" s="135">
        <f t="shared" si="0"/>
        <v>45136</v>
      </c>
      <c r="AW8" s="136">
        <f t="shared" si="0"/>
        <v>-974231</v>
      </c>
      <c r="AY8" s="135" t="s">
        <v>259</v>
      </c>
      <c r="AZ8" s="135">
        <f t="shared" si="3"/>
        <v>-749434</v>
      </c>
      <c r="BA8" s="135">
        <f t="shared" si="1"/>
        <v>0</v>
      </c>
      <c r="BB8" s="135">
        <f t="shared" si="1"/>
        <v>-69534</v>
      </c>
      <c r="BC8" s="135">
        <f t="shared" si="1"/>
        <v>-67136</v>
      </c>
      <c r="BD8" s="135">
        <f t="shared" si="1"/>
        <v>-87299</v>
      </c>
      <c r="BE8" s="135">
        <f t="shared" si="1"/>
        <v>-16443</v>
      </c>
      <c r="BF8" s="135">
        <f t="shared" si="1"/>
        <v>-34995</v>
      </c>
      <c r="BG8" s="135">
        <f t="shared" si="1"/>
        <v>0</v>
      </c>
      <c r="BH8" s="135">
        <f t="shared" si="1"/>
        <v>47866</v>
      </c>
      <c r="BI8" s="136">
        <f t="shared" si="1"/>
        <v>-976975</v>
      </c>
      <c r="BK8" s="135" t="s">
        <v>259</v>
      </c>
      <c r="BL8" s="135">
        <v>-905843</v>
      </c>
      <c r="BM8" s="135">
        <v>0</v>
      </c>
      <c r="BN8" s="135">
        <v>-58271</v>
      </c>
      <c r="BO8" s="135">
        <v>-56438</v>
      </c>
      <c r="BP8" s="135">
        <v>-147243</v>
      </c>
      <c r="BQ8" s="135">
        <v>-26870</v>
      </c>
      <c r="BR8" s="135">
        <v>-31834</v>
      </c>
      <c r="BS8" s="135">
        <v>0</v>
      </c>
      <c r="BT8" s="135">
        <v>75548</v>
      </c>
      <c r="BU8" s="136">
        <v>-1150951</v>
      </c>
    </row>
    <row r="9" spans="1:74" x14ac:dyDescent="0.35">
      <c r="B9" s="137" t="s">
        <v>260</v>
      </c>
      <c r="C9" s="137">
        <v>148790</v>
      </c>
      <c r="D9" s="137"/>
      <c r="E9" s="137">
        <v>100821</v>
      </c>
      <c r="F9" s="137">
        <v>19061</v>
      </c>
      <c r="G9" s="137">
        <v>14321</v>
      </c>
      <c r="H9" s="137">
        <v>-298</v>
      </c>
      <c r="I9" s="137">
        <v>-1953</v>
      </c>
      <c r="J9" s="137">
        <v>0</v>
      </c>
      <c r="K9" s="137">
        <v>-12409</v>
      </c>
      <c r="L9" s="138">
        <v>268333</v>
      </c>
      <c r="N9" s="137" t="s">
        <v>260</v>
      </c>
      <c r="O9" s="137">
        <v>336182</v>
      </c>
      <c r="P9" s="137">
        <v>0</v>
      </c>
      <c r="Q9" s="137">
        <v>130685</v>
      </c>
      <c r="R9" s="137">
        <v>33456</v>
      </c>
      <c r="S9" s="137">
        <v>46641</v>
      </c>
      <c r="T9" s="137">
        <v>6878</v>
      </c>
      <c r="U9" s="137">
        <v>1534</v>
      </c>
      <c r="V9" s="137">
        <v>0</v>
      </c>
      <c r="W9" s="137">
        <v>-27729</v>
      </c>
      <c r="X9" s="138">
        <v>527647</v>
      </c>
      <c r="Z9" s="137" t="s">
        <v>260</v>
      </c>
      <c r="AA9" s="137">
        <v>524511</v>
      </c>
      <c r="AB9" s="137">
        <v>0</v>
      </c>
      <c r="AC9" s="137">
        <v>148495</v>
      </c>
      <c r="AD9" s="137">
        <v>46651</v>
      </c>
      <c r="AE9" s="137">
        <v>87044</v>
      </c>
      <c r="AF9" s="137">
        <v>14957</v>
      </c>
      <c r="AG9" s="137">
        <v>7749</v>
      </c>
      <c r="AH9" s="137">
        <v>0</v>
      </c>
      <c r="AI9" s="137">
        <v>-46044</v>
      </c>
      <c r="AJ9" s="138">
        <v>783363</v>
      </c>
      <c r="AM9" s="137" t="s">
        <v>260</v>
      </c>
      <c r="AN9" s="137">
        <f t="shared" si="2"/>
        <v>148790</v>
      </c>
      <c r="AO9" s="137">
        <f t="shared" si="0"/>
        <v>0</v>
      </c>
      <c r="AP9" s="137">
        <f t="shared" si="0"/>
        <v>100821</v>
      </c>
      <c r="AQ9" s="137">
        <f t="shared" si="0"/>
        <v>19061</v>
      </c>
      <c r="AR9" s="137">
        <f t="shared" si="0"/>
        <v>14321</v>
      </c>
      <c r="AS9" s="137">
        <f t="shared" si="0"/>
        <v>-298</v>
      </c>
      <c r="AT9" s="137">
        <f t="shared" si="0"/>
        <v>-1953</v>
      </c>
      <c r="AU9" s="137">
        <f t="shared" si="0"/>
        <v>0</v>
      </c>
      <c r="AV9" s="137">
        <f t="shared" si="0"/>
        <v>-12409</v>
      </c>
      <c r="AW9" s="138">
        <f t="shared" si="0"/>
        <v>268333</v>
      </c>
      <c r="AY9" s="137" t="s">
        <v>260</v>
      </c>
      <c r="AZ9" s="137">
        <f t="shared" si="3"/>
        <v>187392</v>
      </c>
      <c r="BA9" s="137">
        <f t="shared" si="1"/>
        <v>0</v>
      </c>
      <c r="BB9" s="137">
        <f t="shared" si="1"/>
        <v>29864</v>
      </c>
      <c r="BC9" s="137">
        <f t="shared" si="1"/>
        <v>14395</v>
      </c>
      <c r="BD9" s="137">
        <f t="shared" si="1"/>
        <v>32320</v>
      </c>
      <c r="BE9" s="137">
        <f t="shared" si="1"/>
        <v>7176</v>
      </c>
      <c r="BF9" s="137">
        <f t="shared" si="1"/>
        <v>3487</v>
      </c>
      <c r="BG9" s="137">
        <f t="shared" si="1"/>
        <v>0</v>
      </c>
      <c r="BH9" s="137">
        <f t="shared" si="1"/>
        <v>-15320</v>
      </c>
      <c r="BI9" s="138">
        <f t="shared" si="1"/>
        <v>259314</v>
      </c>
      <c r="BK9" s="137" t="s">
        <v>260</v>
      </c>
      <c r="BL9" s="137">
        <v>188329</v>
      </c>
      <c r="BM9" s="137">
        <v>0</v>
      </c>
      <c r="BN9" s="137">
        <v>17810</v>
      </c>
      <c r="BO9" s="137">
        <v>13195</v>
      </c>
      <c r="BP9" s="137">
        <v>40403</v>
      </c>
      <c r="BQ9" s="137">
        <v>8079</v>
      </c>
      <c r="BR9" s="137">
        <v>6215</v>
      </c>
      <c r="BS9" s="137">
        <v>0</v>
      </c>
      <c r="BT9" s="137">
        <v>-18315</v>
      </c>
      <c r="BU9" s="138">
        <v>255716</v>
      </c>
    </row>
    <row r="10" spans="1:74" x14ac:dyDescent="0.35">
      <c r="B10" s="135" t="s">
        <v>261</v>
      </c>
      <c r="C10" s="135">
        <v>-53923</v>
      </c>
      <c r="D10" s="135"/>
      <c r="E10" s="135">
        <v>-13199</v>
      </c>
      <c r="F10" s="135">
        <v>-3216</v>
      </c>
      <c r="G10" s="135">
        <v>-8123</v>
      </c>
      <c r="H10" s="135">
        <v>-1795</v>
      </c>
      <c r="I10" s="135">
        <v>-106</v>
      </c>
      <c r="J10" s="135">
        <v>0</v>
      </c>
      <c r="K10" s="135">
        <v>11881</v>
      </c>
      <c r="L10" s="136">
        <v>-68481</v>
      </c>
      <c r="N10" s="135" t="s">
        <v>261</v>
      </c>
      <c r="O10" s="135">
        <v>-107979</v>
      </c>
      <c r="P10" s="135">
        <v>0</v>
      </c>
      <c r="Q10" s="135">
        <v>-25721</v>
      </c>
      <c r="R10" s="135">
        <v>-6398</v>
      </c>
      <c r="S10" s="135">
        <v>-17337</v>
      </c>
      <c r="T10" s="135">
        <v>-4592</v>
      </c>
      <c r="U10" s="135">
        <v>-122</v>
      </c>
      <c r="V10" s="135">
        <v>0</v>
      </c>
      <c r="W10" s="135">
        <v>26833</v>
      </c>
      <c r="X10" s="136">
        <v>-135316</v>
      </c>
      <c r="Z10" s="135" t="s">
        <v>261</v>
      </c>
      <c r="AA10" s="135">
        <v>-166402</v>
      </c>
      <c r="AB10" s="135">
        <v>0</v>
      </c>
      <c r="AC10" s="135">
        <v>-38747</v>
      </c>
      <c r="AD10" s="135">
        <v>-9500</v>
      </c>
      <c r="AE10" s="135">
        <v>-30308</v>
      </c>
      <c r="AF10" s="135">
        <v>-7129</v>
      </c>
      <c r="AG10" s="135">
        <v>-221</v>
      </c>
      <c r="AH10" s="135">
        <v>0</v>
      </c>
      <c r="AI10" s="135">
        <v>40791</v>
      </c>
      <c r="AJ10" s="136">
        <v>-211516</v>
      </c>
      <c r="AM10" s="135" t="s">
        <v>261</v>
      </c>
      <c r="AN10" s="135">
        <f t="shared" si="2"/>
        <v>-53923</v>
      </c>
      <c r="AO10" s="135">
        <f t="shared" si="0"/>
        <v>0</v>
      </c>
      <c r="AP10" s="135">
        <f t="shared" si="0"/>
        <v>-13199</v>
      </c>
      <c r="AQ10" s="135">
        <f t="shared" si="0"/>
        <v>-3216</v>
      </c>
      <c r="AR10" s="135">
        <f t="shared" si="0"/>
        <v>-8123</v>
      </c>
      <c r="AS10" s="135">
        <f t="shared" si="0"/>
        <v>-1795</v>
      </c>
      <c r="AT10" s="135">
        <f t="shared" si="0"/>
        <v>-106</v>
      </c>
      <c r="AU10" s="135">
        <f t="shared" si="0"/>
        <v>0</v>
      </c>
      <c r="AV10" s="135">
        <f t="shared" si="0"/>
        <v>11881</v>
      </c>
      <c r="AW10" s="136">
        <f t="shared" si="0"/>
        <v>-68481</v>
      </c>
      <c r="AY10" s="135" t="s">
        <v>261</v>
      </c>
      <c r="AZ10" s="135">
        <f t="shared" si="3"/>
        <v>-54056</v>
      </c>
      <c r="BA10" s="135">
        <f t="shared" si="1"/>
        <v>0</v>
      </c>
      <c r="BB10" s="135">
        <f t="shared" si="1"/>
        <v>-12522</v>
      </c>
      <c r="BC10" s="135">
        <f t="shared" si="1"/>
        <v>-3182</v>
      </c>
      <c r="BD10" s="135">
        <f t="shared" si="1"/>
        <v>-9214</v>
      </c>
      <c r="BE10" s="135">
        <f t="shared" si="1"/>
        <v>-2797</v>
      </c>
      <c r="BF10" s="135">
        <f t="shared" si="1"/>
        <v>-16</v>
      </c>
      <c r="BG10" s="135">
        <f t="shared" si="1"/>
        <v>0</v>
      </c>
      <c r="BH10" s="135">
        <f t="shared" si="1"/>
        <v>14952</v>
      </c>
      <c r="BI10" s="136">
        <f t="shared" si="1"/>
        <v>-66835</v>
      </c>
      <c r="BK10" s="135" t="s">
        <v>261</v>
      </c>
      <c r="BL10" s="135">
        <v>-58423</v>
      </c>
      <c r="BM10" s="135">
        <v>0</v>
      </c>
      <c r="BN10" s="135">
        <v>-13026</v>
      </c>
      <c r="BO10" s="135">
        <v>-3102</v>
      </c>
      <c r="BP10" s="135">
        <v>-12971</v>
      </c>
      <c r="BQ10" s="135">
        <v>-2537</v>
      </c>
      <c r="BR10" s="135">
        <v>-99</v>
      </c>
      <c r="BS10" s="135">
        <v>0</v>
      </c>
      <c r="BT10" s="135">
        <v>13958</v>
      </c>
      <c r="BU10" s="136">
        <v>-76200</v>
      </c>
    </row>
    <row r="11" spans="1:74" x14ac:dyDescent="0.35">
      <c r="B11" s="135" t="s">
        <v>262</v>
      </c>
      <c r="C11" s="135">
        <v>-31368</v>
      </c>
      <c r="D11" s="135"/>
      <c r="E11" s="135">
        <v>-8250</v>
      </c>
      <c r="F11" s="135">
        <v>-1287</v>
      </c>
      <c r="G11" s="135">
        <v>-1540</v>
      </c>
      <c r="H11" s="135">
        <v>-1141</v>
      </c>
      <c r="I11" s="135">
        <v>-2691</v>
      </c>
      <c r="J11" s="135">
        <v>-19091.35013262599</v>
      </c>
      <c r="K11" s="135">
        <v>1881</v>
      </c>
      <c r="L11" s="136">
        <v>-63487.350132625987</v>
      </c>
      <c r="N11" s="135" t="s">
        <v>262</v>
      </c>
      <c r="O11" s="135">
        <v>-74128</v>
      </c>
      <c r="P11" s="135">
        <v>0</v>
      </c>
      <c r="Q11" s="135">
        <v>-18550</v>
      </c>
      <c r="R11" s="135">
        <v>-2648</v>
      </c>
      <c r="S11" s="135">
        <v>-3227</v>
      </c>
      <c r="T11" s="135">
        <v>-2473</v>
      </c>
      <c r="U11" s="135">
        <v>-5964</v>
      </c>
      <c r="V11" s="135">
        <v>-53670</v>
      </c>
      <c r="W11" s="135">
        <v>3601</v>
      </c>
      <c r="X11" s="136">
        <v>-157059</v>
      </c>
      <c r="Z11" s="135" t="s">
        <v>262</v>
      </c>
      <c r="AA11" s="135">
        <v>-101622</v>
      </c>
      <c r="AB11" s="135">
        <v>0</v>
      </c>
      <c r="AC11" s="135">
        <v>-26876</v>
      </c>
      <c r="AD11" s="135">
        <v>-4109</v>
      </c>
      <c r="AE11" s="135">
        <v>-4696</v>
      </c>
      <c r="AF11" s="135">
        <v>-3693</v>
      </c>
      <c r="AG11" s="135">
        <v>-9384</v>
      </c>
      <c r="AH11" s="135">
        <v>-77587</v>
      </c>
      <c r="AI11" s="135">
        <v>8070</v>
      </c>
      <c r="AJ11" s="136">
        <v>-219897</v>
      </c>
      <c r="AM11" s="135" t="s">
        <v>262</v>
      </c>
      <c r="AN11" s="135">
        <f t="shared" si="2"/>
        <v>-31368</v>
      </c>
      <c r="AO11" s="135">
        <f t="shared" si="0"/>
        <v>0</v>
      </c>
      <c r="AP11" s="135">
        <f t="shared" si="0"/>
        <v>-8250</v>
      </c>
      <c r="AQ11" s="135">
        <f t="shared" si="0"/>
        <v>-1287</v>
      </c>
      <c r="AR11" s="135">
        <f t="shared" si="0"/>
        <v>-1540</v>
      </c>
      <c r="AS11" s="135">
        <f t="shared" si="0"/>
        <v>-1141</v>
      </c>
      <c r="AT11" s="135">
        <f t="shared" si="0"/>
        <v>-2691</v>
      </c>
      <c r="AU11" s="135">
        <f t="shared" si="0"/>
        <v>-19091.35013262599</v>
      </c>
      <c r="AV11" s="135">
        <f t="shared" si="0"/>
        <v>1881</v>
      </c>
      <c r="AW11" s="136">
        <f t="shared" si="0"/>
        <v>-63487.350132625987</v>
      </c>
      <c r="AY11" s="135" t="s">
        <v>262</v>
      </c>
      <c r="AZ11" s="135">
        <f t="shared" si="3"/>
        <v>-42760</v>
      </c>
      <c r="BA11" s="135">
        <f t="shared" si="1"/>
        <v>0</v>
      </c>
      <c r="BB11" s="135">
        <f t="shared" si="1"/>
        <v>-10300</v>
      </c>
      <c r="BC11" s="135">
        <f t="shared" si="1"/>
        <v>-1361</v>
      </c>
      <c r="BD11" s="135">
        <f t="shared" si="1"/>
        <v>-1687</v>
      </c>
      <c r="BE11" s="135">
        <f t="shared" si="1"/>
        <v>-1332</v>
      </c>
      <c r="BF11" s="135">
        <f t="shared" si="1"/>
        <v>-3273</v>
      </c>
      <c r="BG11" s="135">
        <f t="shared" si="1"/>
        <v>-34578.649867374013</v>
      </c>
      <c r="BH11" s="135">
        <f t="shared" si="1"/>
        <v>1720</v>
      </c>
      <c r="BI11" s="136">
        <f t="shared" si="1"/>
        <v>-93571.649867374013</v>
      </c>
      <c r="BK11" s="135" t="s">
        <v>262</v>
      </c>
      <c r="BL11" s="135">
        <v>-27494</v>
      </c>
      <c r="BM11" s="135">
        <v>0</v>
      </c>
      <c r="BN11" s="135">
        <v>-8326</v>
      </c>
      <c r="BO11" s="135">
        <v>-1461</v>
      </c>
      <c r="BP11" s="135">
        <v>-1469</v>
      </c>
      <c r="BQ11" s="135">
        <v>-1220</v>
      </c>
      <c r="BR11" s="135">
        <v>-3420</v>
      </c>
      <c r="BS11" s="135">
        <v>-23917</v>
      </c>
      <c r="BT11" s="135">
        <v>4469</v>
      </c>
      <c r="BU11" s="136">
        <v>-62838</v>
      </c>
    </row>
    <row r="12" spans="1:74" x14ac:dyDescent="0.35">
      <c r="B12" s="135" t="s">
        <v>263</v>
      </c>
      <c r="C12" s="135">
        <v>-58</v>
      </c>
      <c r="D12" s="135"/>
      <c r="E12" s="135">
        <v>98</v>
      </c>
      <c r="F12" s="135">
        <v>20</v>
      </c>
      <c r="G12" s="135">
        <v>1</v>
      </c>
      <c r="H12" s="135">
        <v>18</v>
      </c>
      <c r="I12" s="135">
        <v>-613</v>
      </c>
      <c r="J12" s="135">
        <v>-67</v>
      </c>
      <c r="K12" s="135">
        <v>26</v>
      </c>
      <c r="L12" s="136">
        <v>-575</v>
      </c>
      <c r="N12" s="135" t="s">
        <v>263</v>
      </c>
      <c r="O12" s="135">
        <v>348</v>
      </c>
      <c r="P12" s="135">
        <v>0</v>
      </c>
      <c r="Q12" s="135">
        <v>112</v>
      </c>
      <c r="R12" s="135">
        <v>24</v>
      </c>
      <c r="S12" s="135">
        <v>-16</v>
      </c>
      <c r="T12" s="135">
        <v>15</v>
      </c>
      <c r="U12" s="135">
        <v>-1212</v>
      </c>
      <c r="V12" s="135">
        <v>-302</v>
      </c>
      <c r="W12" s="135">
        <v>153</v>
      </c>
      <c r="X12" s="136">
        <v>-878</v>
      </c>
      <c r="Z12" s="135" t="s">
        <v>263</v>
      </c>
      <c r="AA12" s="135">
        <v>5827</v>
      </c>
      <c r="AB12" s="135">
        <v>0</v>
      </c>
      <c r="AC12" s="135">
        <v>-66</v>
      </c>
      <c r="AD12" s="135">
        <v>41</v>
      </c>
      <c r="AE12" s="135">
        <v>-21</v>
      </c>
      <c r="AF12" s="135">
        <v>-2</v>
      </c>
      <c r="AG12" s="135">
        <v>-863</v>
      </c>
      <c r="AH12" s="135">
        <v>-13</v>
      </c>
      <c r="AI12" s="135">
        <v>-312</v>
      </c>
      <c r="AJ12" s="136">
        <v>4591</v>
      </c>
      <c r="AM12" s="135" t="s">
        <v>263</v>
      </c>
      <c r="AN12" s="135">
        <f t="shared" si="2"/>
        <v>-58</v>
      </c>
      <c r="AO12" s="135">
        <f t="shared" si="0"/>
        <v>0</v>
      </c>
      <c r="AP12" s="135">
        <f t="shared" si="0"/>
        <v>98</v>
      </c>
      <c r="AQ12" s="135">
        <f t="shared" si="0"/>
        <v>20</v>
      </c>
      <c r="AR12" s="135">
        <f t="shared" si="0"/>
        <v>1</v>
      </c>
      <c r="AS12" s="135">
        <f t="shared" si="0"/>
        <v>18</v>
      </c>
      <c r="AT12" s="135">
        <f t="shared" si="0"/>
        <v>-613</v>
      </c>
      <c r="AU12" s="135">
        <f t="shared" si="0"/>
        <v>-67</v>
      </c>
      <c r="AV12" s="135">
        <f t="shared" si="0"/>
        <v>26</v>
      </c>
      <c r="AW12" s="136">
        <f t="shared" si="0"/>
        <v>-575</v>
      </c>
      <c r="AY12" s="135" t="s">
        <v>263</v>
      </c>
      <c r="AZ12" s="135">
        <f t="shared" si="3"/>
        <v>406</v>
      </c>
      <c r="BA12" s="135">
        <f t="shared" si="1"/>
        <v>0</v>
      </c>
      <c r="BB12" s="135">
        <f t="shared" si="1"/>
        <v>14</v>
      </c>
      <c r="BC12" s="135">
        <f t="shared" si="1"/>
        <v>4</v>
      </c>
      <c r="BD12" s="135">
        <f t="shared" si="1"/>
        <v>-17</v>
      </c>
      <c r="BE12" s="135">
        <f t="shared" si="1"/>
        <v>-3</v>
      </c>
      <c r="BF12" s="135">
        <f t="shared" si="1"/>
        <v>-599</v>
      </c>
      <c r="BG12" s="135">
        <f t="shared" si="1"/>
        <v>-235</v>
      </c>
      <c r="BH12" s="135">
        <f t="shared" si="1"/>
        <v>127</v>
      </c>
      <c r="BI12" s="136">
        <f t="shared" si="1"/>
        <v>-303</v>
      </c>
      <c r="BK12" s="135" t="s">
        <v>263</v>
      </c>
      <c r="BL12" s="135">
        <v>5479</v>
      </c>
      <c r="BM12" s="135">
        <v>0</v>
      </c>
      <c r="BN12" s="135">
        <v>-178</v>
      </c>
      <c r="BO12" s="135">
        <v>17</v>
      </c>
      <c r="BP12" s="135">
        <v>-5</v>
      </c>
      <c r="BQ12" s="135">
        <v>-17</v>
      </c>
      <c r="BR12" s="135">
        <v>349</v>
      </c>
      <c r="BS12" s="135">
        <v>289</v>
      </c>
      <c r="BT12" s="135">
        <v>-465</v>
      </c>
      <c r="BU12" s="136">
        <v>5469</v>
      </c>
    </row>
    <row r="13" spans="1:74" x14ac:dyDescent="0.35">
      <c r="B13" s="135" t="s">
        <v>264</v>
      </c>
      <c r="C13" s="135">
        <v>-6022</v>
      </c>
      <c r="D13" s="135"/>
      <c r="E13" s="135">
        <v>296</v>
      </c>
      <c r="F13" s="135">
        <v>680</v>
      </c>
      <c r="G13" s="135">
        <v>-1721</v>
      </c>
      <c r="H13" s="135">
        <v>73</v>
      </c>
      <c r="I13" s="135">
        <v>3747</v>
      </c>
      <c r="J13" s="135">
        <v>-313</v>
      </c>
      <c r="K13" s="135">
        <v>-1162</v>
      </c>
      <c r="L13" s="136">
        <v>-4422</v>
      </c>
      <c r="N13" s="135" t="s">
        <v>264</v>
      </c>
      <c r="O13" s="135">
        <v>-16032</v>
      </c>
      <c r="P13" s="135">
        <v>0</v>
      </c>
      <c r="Q13" s="135">
        <v>543</v>
      </c>
      <c r="R13" s="135">
        <v>583</v>
      </c>
      <c r="S13" s="135">
        <v>-2940</v>
      </c>
      <c r="T13" s="135">
        <v>-976</v>
      </c>
      <c r="U13" s="135">
        <v>4946</v>
      </c>
      <c r="V13" s="135">
        <v>-435</v>
      </c>
      <c r="W13" s="135">
        <v>-3033</v>
      </c>
      <c r="X13" s="136">
        <v>-17344</v>
      </c>
      <c r="Z13" s="135" t="s">
        <v>264</v>
      </c>
      <c r="AA13" s="135">
        <v>-23850</v>
      </c>
      <c r="AB13" s="135">
        <v>0</v>
      </c>
      <c r="AC13" s="135">
        <v>697</v>
      </c>
      <c r="AD13" s="135">
        <v>766</v>
      </c>
      <c r="AE13" s="135">
        <v>-3037</v>
      </c>
      <c r="AF13" s="135">
        <v>-1065</v>
      </c>
      <c r="AG13" s="135">
        <v>5518</v>
      </c>
      <c r="AH13" s="135">
        <v>-1116</v>
      </c>
      <c r="AI13" s="135">
        <v>-3535</v>
      </c>
      <c r="AJ13" s="136">
        <v>-25622</v>
      </c>
      <c r="AM13" s="135" t="s">
        <v>264</v>
      </c>
      <c r="AN13" s="135">
        <f t="shared" si="2"/>
        <v>-6022</v>
      </c>
      <c r="AO13" s="135">
        <f t="shared" si="0"/>
        <v>0</v>
      </c>
      <c r="AP13" s="135">
        <f t="shared" si="0"/>
        <v>296</v>
      </c>
      <c r="AQ13" s="135">
        <f t="shared" si="0"/>
        <v>680</v>
      </c>
      <c r="AR13" s="135">
        <f t="shared" si="0"/>
        <v>-1721</v>
      </c>
      <c r="AS13" s="135">
        <f t="shared" si="0"/>
        <v>73</v>
      </c>
      <c r="AT13" s="135">
        <f t="shared" si="0"/>
        <v>3747</v>
      </c>
      <c r="AU13" s="135">
        <f t="shared" si="0"/>
        <v>-313</v>
      </c>
      <c r="AV13" s="135">
        <f t="shared" si="0"/>
        <v>-1162</v>
      </c>
      <c r="AW13" s="136">
        <f t="shared" si="0"/>
        <v>-4422</v>
      </c>
      <c r="AY13" s="135" t="s">
        <v>264</v>
      </c>
      <c r="AZ13" s="135">
        <f t="shared" si="3"/>
        <v>-10010</v>
      </c>
      <c r="BA13" s="135">
        <f t="shared" si="1"/>
        <v>0</v>
      </c>
      <c r="BB13" s="135">
        <f t="shared" si="1"/>
        <v>247</v>
      </c>
      <c r="BC13" s="135">
        <f t="shared" si="1"/>
        <v>-97</v>
      </c>
      <c r="BD13" s="135">
        <f t="shared" si="1"/>
        <v>-1219</v>
      </c>
      <c r="BE13" s="135">
        <f t="shared" si="1"/>
        <v>-1049</v>
      </c>
      <c r="BF13" s="135">
        <f t="shared" si="1"/>
        <v>1199</v>
      </c>
      <c r="BG13" s="135">
        <f t="shared" si="1"/>
        <v>-122</v>
      </c>
      <c r="BH13" s="135">
        <f t="shared" si="1"/>
        <v>-1871</v>
      </c>
      <c r="BI13" s="136">
        <f t="shared" si="1"/>
        <v>-12922</v>
      </c>
      <c r="BK13" s="135" t="s">
        <v>264</v>
      </c>
      <c r="BL13" s="135">
        <v>-7818</v>
      </c>
      <c r="BM13" s="135">
        <v>0</v>
      </c>
      <c r="BN13" s="135">
        <v>154</v>
      </c>
      <c r="BO13" s="135">
        <v>183</v>
      </c>
      <c r="BP13" s="135">
        <v>-97</v>
      </c>
      <c r="BQ13" s="135">
        <v>-89</v>
      </c>
      <c r="BR13" s="135">
        <v>572</v>
      </c>
      <c r="BS13" s="135">
        <v>-681</v>
      </c>
      <c r="BT13" s="135">
        <v>-502</v>
      </c>
      <c r="BU13" s="136">
        <v>-8278</v>
      </c>
    </row>
    <row r="14" spans="1:74" x14ac:dyDescent="0.35">
      <c r="B14" s="137" t="s">
        <v>265</v>
      </c>
      <c r="C14" s="137">
        <v>57419</v>
      </c>
      <c r="D14" s="137"/>
      <c r="E14" s="137">
        <v>79766</v>
      </c>
      <c r="F14" s="137">
        <v>15258</v>
      </c>
      <c r="G14" s="137">
        <v>2938</v>
      </c>
      <c r="H14" s="137">
        <v>-3143</v>
      </c>
      <c r="I14" s="137">
        <v>-1616</v>
      </c>
      <c r="J14" s="137">
        <v>-19471.35013262599</v>
      </c>
      <c r="K14" s="137">
        <v>217</v>
      </c>
      <c r="L14" s="138">
        <v>131367.64986737401</v>
      </c>
      <c r="N14" s="137" t="s">
        <v>265</v>
      </c>
      <c r="O14" s="137">
        <v>138391</v>
      </c>
      <c r="P14" s="137">
        <v>0</v>
      </c>
      <c r="Q14" s="137">
        <v>87069</v>
      </c>
      <c r="R14" s="137">
        <v>25017</v>
      </c>
      <c r="S14" s="137">
        <v>23121</v>
      </c>
      <c r="T14" s="137">
        <v>-1148</v>
      </c>
      <c r="U14" s="137">
        <v>-818</v>
      </c>
      <c r="V14" s="137">
        <v>-54407</v>
      </c>
      <c r="W14" s="137">
        <v>-175</v>
      </c>
      <c r="X14" s="138">
        <v>217050</v>
      </c>
      <c r="Z14" s="137" t="s">
        <v>265</v>
      </c>
      <c r="AA14" s="137">
        <v>238464</v>
      </c>
      <c r="AB14" s="137">
        <v>0</v>
      </c>
      <c r="AC14" s="137">
        <v>83503</v>
      </c>
      <c r="AD14" s="137">
        <v>33849</v>
      </c>
      <c r="AE14" s="137">
        <v>48982</v>
      </c>
      <c r="AF14" s="137">
        <v>3068</v>
      </c>
      <c r="AG14" s="137">
        <v>2799</v>
      </c>
      <c r="AH14" s="137">
        <v>-78716</v>
      </c>
      <c r="AI14" s="137">
        <v>-1030</v>
      </c>
      <c r="AJ14" s="138">
        <v>330919</v>
      </c>
      <c r="AM14" s="137" t="s">
        <v>265</v>
      </c>
      <c r="AN14" s="137">
        <f t="shared" si="2"/>
        <v>57419</v>
      </c>
      <c r="AO14" s="137">
        <f t="shared" si="0"/>
        <v>0</v>
      </c>
      <c r="AP14" s="137">
        <f t="shared" si="0"/>
        <v>79766</v>
      </c>
      <c r="AQ14" s="137">
        <f t="shared" si="0"/>
        <v>15258</v>
      </c>
      <c r="AR14" s="137">
        <f t="shared" si="0"/>
        <v>2938</v>
      </c>
      <c r="AS14" s="137">
        <f t="shared" si="0"/>
        <v>-3143</v>
      </c>
      <c r="AT14" s="137">
        <f t="shared" si="0"/>
        <v>-1616</v>
      </c>
      <c r="AU14" s="137">
        <f t="shared" si="0"/>
        <v>-19471.35013262599</v>
      </c>
      <c r="AV14" s="137">
        <f t="shared" si="0"/>
        <v>217</v>
      </c>
      <c r="AW14" s="138">
        <f t="shared" si="0"/>
        <v>131367.64986737401</v>
      </c>
      <c r="AY14" s="137" t="s">
        <v>265</v>
      </c>
      <c r="AZ14" s="137">
        <f t="shared" si="3"/>
        <v>80972</v>
      </c>
      <c r="BA14" s="137">
        <f t="shared" si="1"/>
        <v>0</v>
      </c>
      <c r="BB14" s="137">
        <f t="shared" si="1"/>
        <v>7303</v>
      </c>
      <c r="BC14" s="137">
        <f t="shared" si="1"/>
        <v>9759</v>
      </c>
      <c r="BD14" s="137">
        <f t="shared" si="1"/>
        <v>20183</v>
      </c>
      <c r="BE14" s="137">
        <f t="shared" si="1"/>
        <v>1995</v>
      </c>
      <c r="BF14" s="137">
        <f t="shared" si="1"/>
        <v>798</v>
      </c>
      <c r="BG14" s="137">
        <f t="shared" si="1"/>
        <v>-34935.649867374013</v>
      </c>
      <c r="BH14" s="137">
        <f t="shared" si="1"/>
        <v>-392</v>
      </c>
      <c r="BI14" s="138">
        <f t="shared" si="1"/>
        <v>85682.350132625987</v>
      </c>
      <c r="BK14" s="137" t="s">
        <v>265</v>
      </c>
      <c r="BL14" s="137">
        <v>100073</v>
      </c>
      <c r="BM14" s="137">
        <v>0</v>
      </c>
      <c r="BN14" s="137">
        <v>-3566</v>
      </c>
      <c r="BO14" s="137">
        <v>8832</v>
      </c>
      <c r="BP14" s="137">
        <v>25861</v>
      </c>
      <c r="BQ14" s="137">
        <v>4216</v>
      </c>
      <c r="BR14" s="137">
        <v>3617</v>
      </c>
      <c r="BS14" s="137">
        <v>-24309</v>
      </c>
      <c r="BT14" s="137">
        <v>-855</v>
      </c>
      <c r="BU14" s="138">
        <v>113869</v>
      </c>
    </row>
    <row r="15" spans="1:74" ht="23.5" customHeight="1" x14ac:dyDescent="0.35">
      <c r="B15" s="135" t="s">
        <v>266</v>
      </c>
      <c r="C15" s="135">
        <v>-804</v>
      </c>
      <c r="D15" s="135"/>
      <c r="E15" s="135">
        <v>-8382</v>
      </c>
      <c r="F15" s="135">
        <v>8665</v>
      </c>
      <c r="G15" s="135">
        <v>160</v>
      </c>
      <c r="H15" s="135">
        <v>-12</v>
      </c>
      <c r="I15" s="135">
        <v>-131</v>
      </c>
      <c r="J15" s="135">
        <v>6</v>
      </c>
      <c r="K15" s="135">
        <v>0</v>
      </c>
      <c r="L15" s="136">
        <v>-498</v>
      </c>
      <c r="N15" s="135" t="s">
        <v>266</v>
      </c>
      <c r="O15" s="135">
        <v>-2570</v>
      </c>
      <c r="P15" s="135">
        <v>0</v>
      </c>
      <c r="Q15" s="135">
        <v>-16248</v>
      </c>
      <c r="R15" s="135">
        <v>11491</v>
      </c>
      <c r="S15" s="135">
        <v>365</v>
      </c>
      <c r="T15" s="135">
        <v>-27</v>
      </c>
      <c r="U15" s="135">
        <v>-1286</v>
      </c>
      <c r="V15" s="135">
        <v>-173</v>
      </c>
      <c r="W15" s="135">
        <v>0</v>
      </c>
      <c r="X15" s="136">
        <v>-8448</v>
      </c>
      <c r="Z15" s="135" t="s">
        <v>266</v>
      </c>
      <c r="AA15" s="135">
        <v>-7615</v>
      </c>
      <c r="AB15" s="135">
        <v>0</v>
      </c>
      <c r="AC15" s="135">
        <v>-483</v>
      </c>
      <c r="AD15" s="135">
        <v>163</v>
      </c>
      <c r="AE15" s="135">
        <v>852</v>
      </c>
      <c r="AF15" s="135">
        <v>88</v>
      </c>
      <c r="AG15" s="135">
        <v>111</v>
      </c>
      <c r="AH15" s="135">
        <v>-9988</v>
      </c>
      <c r="AI15" s="135">
        <v>0</v>
      </c>
      <c r="AJ15" s="136">
        <v>-16872</v>
      </c>
      <c r="AM15" s="135" t="s">
        <v>266</v>
      </c>
      <c r="AN15" s="135">
        <f t="shared" si="2"/>
        <v>-804</v>
      </c>
      <c r="AO15" s="135">
        <f t="shared" si="0"/>
        <v>0</v>
      </c>
      <c r="AP15" s="135">
        <f t="shared" si="0"/>
        <v>-8382</v>
      </c>
      <c r="AQ15" s="135">
        <f t="shared" si="0"/>
        <v>8665</v>
      </c>
      <c r="AR15" s="135">
        <f t="shared" si="0"/>
        <v>160</v>
      </c>
      <c r="AS15" s="135">
        <f t="shared" si="0"/>
        <v>-12</v>
      </c>
      <c r="AT15" s="135">
        <f t="shared" si="0"/>
        <v>-131</v>
      </c>
      <c r="AU15" s="135">
        <f t="shared" si="0"/>
        <v>6</v>
      </c>
      <c r="AV15" s="135">
        <f t="shared" si="0"/>
        <v>0</v>
      </c>
      <c r="AW15" s="136">
        <f t="shared" si="0"/>
        <v>-498</v>
      </c>
      <c r="AY15" s="135" t="s">
        <v>266</v>
      </c>
      <c r="AZ15" s="135">
        <f t="shared" si="3"/>
        <v>-1766</v>
      </c>
      <c r="BA15" s="135">
        <f t="shared" si="1"/>
        <v>0</v>
      </c>
      <c r="BB15" s="135">
        <f t="shared" si="1"/>
        <v>-7866</v>
      </c>
      <c r="BC15" s="135">
        <f t="shared" si="1"/>
        <v>2826</v>
      </c>
      <c r="BD15" s="135">
        <f t="shared" si="1"/>
        <v>205</v>
      </c>
      <c r="BE15" s="135">
        <f t="shared" si="1"/>
        <v>-15</v>
      </c>
      <c r="BF15" s="135">
        <f t="shared" si="1"/>
        <v>-1155</v>
      </c>
      <c r="BG15" s="135">
        <f t="shared" si="1"/>
        <v>-179</v>
      </c>
      <c r="BH15" s="135">
        <f t="shared" si="1"/>
        <v>0</v>
      </c>
      <c r="BI15" s="136">
        <f t="shared" si="1"/>
        <v>-7950</v>
      </c>
      <c r="BK15" s="135" t="s">
        <v>266</v>
      </c>
      <c r="BL15" s="135">
        <v>-5045</v>
      </c>
      <c r="BM15" s="135">
        <v>0</v>
      </c>
      <c r="BN15" s="135">
        <v>15765</v>
      </c>
      <c r="BO15" s="135">
        <v>-11328</v>
      </c>
      <c r="BP15" s="135">
        <v>487</v>
      </c>
      <c r="BQ15" s="135">
        <v>115</v>
      </c>
      <c r="BR15" s="135">
        <v>1397</v>
      </c>
      <c r="BS15" s="135">
        <v>-9815</v>
      </c>
      <c r="BT15" s="135">
        <v>0</v>
      </c>
      <c r="BU15" s="136">
        <v>-8424</v>
      </c>
    </row>
    <row r="16" spans="1:74" x14ac:dyDescent="0.35">
      <c r="B16" s="135" t="s">
        <v>267</v>
      </c>
      <c r="C16" s="135">
        <v>0</v>
      </c>
      <c r="D16" s="135"/>
      <c r="E16" s="135">
        <v>0</v>
      </c>
      <c r="F16" s="135">
        <v>0</v>
      </c>
      <c r="G16" s="135">
        <v>0</v>
      </c>
      <c r="H16" s="135">
        <v>0</v>
      </c>
      <c r="I16" s="135">
        <v>0</v>
      </c>
      <c r="J16" s="135">
        <v>-11637</v>
      </c>
      <c r="K16" s="135">
        <v>0</v>
      </c>
      <c r="L16" s="136">
        <v>-11637</v>
      </c>
      <c r="N16" s="135" t="s">
        <v>267</v>
      </c>
      <c r="O16" s="135">
        <v>0</v>
      </c>
      <c r="P16" s="135">
        <v>0</v>
      </c>
      <c r="Q16" s="135">
        <v>0</v>
      </c>
      <c r="R16" s="135">
        <v>0</v>
      </c>
      <c r="S16" s="135">
        <v>0</v>
      </c>
      <c r="T16" s="135">
        <v>0</v>
      </c>
      <c r="U16" s="135">
        <v>0</v>
      </c>
      <c r="V16" s="135">
        <v>-28572</v>
      </c>
      <c r="W16" s="135">
        <v>0</v>
      </c>
      <c r="X16" s="136">
        <v>-28572</v>
      </c>
      <c r="Z16" s="135" t="s">
        <v>267</v>
      </c>
      <c r="AA16" s="135">
        <v>0</v>
      </c>
      <c r="AB16" s="135">
        <v>0</v>
      </c>
      <c r="AC16" s="135">
        <v>0</v>
      </c>
      <c r="AD16" s="135">
        <v>0</v>
      </c>
      <c r="AE16" s="135">
        <v>0</v>
      </c>
      <c r="AF16" s="135">
        <v>0</v>
      </c>
      <c r="AG16" s="135">
        <v>0</v>
      </c>
      <c r="AH16" s="135">
        <v>-46646</v>
      </c>
      <c r="AI16" s="135">
        <v>0</v>
      </c>
      <c r="AJ16" s="136">
        <v>-46646</v>
      </c>
      <c r="AM16" s="135" t="s">
        <v>267</v>
      </c>
      <c r="AN16" s="135">
        <f t="shared" si="2"/>
        <v>0</v>
      </c>
      <c r="AO16" s="135">
        <f t="shared" si="0"/>
        <v>0</v>
      </c>
      <c r="AP16" s="135">
        <f t="shared" si="0"/>
        <v>0</v>
      </c>
      <c r="AQ16" s="135">
        <f t="shared" si="0"/>
        <v>0</v>
      </c>
      <c r="AR16" s="135">
        <f t="shared" si="0"/>
        <v>0</v>
      </c>
      <c r="AS16" s="135">
        <f t="shared" si="0"/>
        <v>0</v>
      </c>
      <c r="AT16" s="135">
        <f t="shared" si="0"/>
        <v>0</v>
      </c>
      <c r="AU16" s="135">
        <f t="shared" si="0"/>
        <v>-11637</v>
      </c>
      <c r="AV16" s="135">
        <f t="shared" si="0"/>
        <v>0</v>
      </c>
      <c r="AW16" s="136">
        <f t="shared" si="0"/>
        <v>-11637</v>
      </c>
      <c r="AY16" s="135" t="s">
        <v>267</v>
      </c>
      <c r="AZ16" s="135">
        <f t="shared" si="3"/>
        <v>0</v>
      </c>
      <c r="BA16" s="135">
        <f t="shared" si="1"/>
        <v>0</v>
      </c>
      <c r="BB16" s="135">
        <f t="shared" si="1"/>
        <v>0</v>
      </c>
      <c r="BC16" s="135">
        <f t="shared" si="1"/>
        <v>0</v>
      </c>
      <c r="BD16" s="135">
        <f t="shared" si="1"/>
        <v>0</v>
      </c>
      <c r="BE16" s="135">
        <f t="shared" si="1"/>
        <v>0</v>
      </c>
      <c r="BF16" s="135">
        <f t="shared" si="1"/>
        <v>0</v>
      </c>
      <c r="BG16" s="135">
        <f t="shared" si="1"/>
        <v>-16935</v>
      </c>
      <c r="BH16" s="135">
        <f t="shared" si="1"/>
        <v>0</v>
      </c>
      <c r="BI16" s="136">
        <f t="shared" si="1"/>
        <v>-16935</v>
      </c>
      <c r="BK16" s="135" t="s">
        <v>267</v>
      </c>
      <c r="BL16" s="135">
        <v>0</v>
      </c>
      <c r="BM16" s="135">
        <v>0</v>
      </c>
      <c r="BN16" s="135">
        <v>0</v>
      </c>
      <c r="BO16" s="135">
        <v>0</v>
      </c>
      <c r="BP16" s="135">
        <v>0</v>
      </c>
      <c r="BQ16" s="135">
        <v>0</v>
      </c>
      <c r="BR16" s="135">
        <v>0</v>
      </c>
      <c r="BS16" s="135">
        <v>-18074</v>
      </c>
      <c r="BT16" s="135">
        <v>0</v>
      </c>
      <c r="BU16" s="136">
        <v>-18074</v>
      </c>
    </row>
    <row r="17" spans="1:74" ht="23" customHeight="1" x14ac:dyDescent="0.35">
      <c r="B17" s="135" t="s">
        <v>334</v>
      </c>
      <c r="C17" s="135">
        <v>0</v>
      </c>
      <c r="D17" s="135"/>
      <c r="E17" s="135">
        <v>0</v>
      </c>
      <c r="F17" s="135">
        <v>0</v>
      </c>
      <c r="G17" s="135">
        <v>0</v>
      </c>
      <c r="H17" s="135">
        <v>0</v>
      </c>
      <c r="I17" s="135">
        <v>0</v>
      </c>
      <c r="J17" s="135">
        <v>-2961</v>
      </c>
      <c r="K17" s="135">
        <v>0</v>
      </c>
      <c r="L17" s="136">
        <v>-2961</v>
      </c>
      <c r="N17" s="135" t="s">
        <v>334</v>
      </c>
      <c r="O17" s="135">
        <v>0</v>
      </c>
      <c r="P17" s="135">
        <v>0</v>
      </c>
      <c r="Q17" s="135">
        <v>0</v>
      </c>
      <c r="R17" s="135">
        <v>0</v>
      </c>
      <c r="S17" s="135">
        <v>0</v>
      </c>
      <c r="T17" s="135">
        <v>0</v>
      </c>
      <c r="U17" s="135">
        <v>0</v>
      </c>
      <c r="V17" s="135">
        <v>-2990</v>
      </c>
      <c r="W17" s="135">
        <v>0</v>
      </c>
      <c r="X17" s="136">
        <v>-2990</v>
      </c>
      <c r="Z17" s="135" t="s">
        <v>334</v>
      </c>
      <c r="AA17" s="135">
        <v>0</v>
      </c>
      <c r="AB17" s="135">
        <v>0</v>
      </c>
      <c r="AC17" s="135">
        <v>0</v>
      </c>
      <c r="AD17" s="135">
        <v>0</v>
      </c>
      <c r="AE17" s="135">
        <v>0</v>
      </c>
      <c r="AF17" s="135">
        <v>0</v>
      </c>
      <c r="AG17" s="135">
        <v>0</v>
      </c>
      <c r="AH17" s="135">
        <v>-11569</v>
      </c>
      <c r="AI17" s="135">
        <v>0</v>
      </c>
      <c r="AJ17" s="136">
        <v>-11569</v>
      </c>
      <c r="AM17" s="135" t="s">
        <v>334</v>
      </c>
      <c r="AN17" s="135">
        <f t="shared" si="2"/>
        <v>0</v>
      </c>
      <c r="AO17" s="135">
        <f t="shared" si="0"/>
        <v>0</v>
      </c>
      <c r="AP17" s="135">
        <f t="shared" si="0"/>
        <v>0</v>
      </c>
      <c r="AQ17" s="135">
        <f t="shared" si="0"/>
        <v>0</v>
      </c>
      <c r="AR17" s="135">
        <f t="shared" si="0"/>
        <v>0</v>
      </c>
      <c r="AS17" s="135">
        <f t="shared" si="0"/>
        <v>0</v>
      </c>
      <c r="AT17" s="135">
        <f t="shared" si="0"/>
        <v>0</v>
      </c>
      <c r="AU17" s="135">
        <f t="shared" si="0"/>
        <v>-2961</v>
      </c>
      <c r="AV17" s="135">
        <f t="shared" si="0"/>
        <v>0</v>
      </c>
      <c r="AW17" s="136">
        <f t="shared" si="0"/>
        <v>-2961</v>
      </c>
      <c r="AY17" s="135" t="s">
        <v>334</v>
      </c>
      <c r="AZ17" s="135">
        <f t="shared" si="3"/>
        <v>0</v>
      </c>
      <c r="BA17" s="135">
        <f t="shared" si="1"/>
        <v>0</v>
      </c>
      <c r="BB17" s="135">
        <f t="shared" si="1"/>
        <v>0</v>
      </c>
      <c r="BC17" s="135">
        <f t="shared" si="1"/>
        <v>0</v>
      </c>
      <c r="BD17" s="135">
        <f t="shared" si="1"/>
        <v>0</v>
      </c>
      <c r="BE17" s="135">
        <f t="shared" si="1"/>
        <v>0</v>
      </c>
      <c r="BF17" s="135">
        <f t="shared" si="1"/>
        <v>0</v>
      </c>
      <c r="BG17" s="135">
        <f t="shared" si="1"/>
        <v>-29</v>
      </c>
      <c r="BH17" s="135">
        <f t="shared" si="1"/>
        <v>0</v>
      </c>
      <c r="BI17" s="136">
        <f t="shared" si="1"/>
        <v>-29</v>
      </c>
      <c r="BK17" s="135" t="s">
        <v>334</v>
      </c>
      <c r="BL17" s="135">
        <v>0</v>
      </c>
      <c r="BM17" s="135">
        <v>0</v>
      </c>
      <c r="BN17" s="135">
        <v>0</v>
      </c>
      <c r="BO17" s="135">
        <v>0</v>
      </c>
      <c r="BP17" s="135">
        <v>0</v>
      </c>
      <c r="BQ17" s="135">
        <v>0</v>
      </c>
      <c r="BR17" s="135">
        <v>0</v>
      </c>
      <c r="BS17" s="135">
        <v>-8579</v>
      </c>
      <c r="BT17" s="135">
        <v>0</v>
      </c>
      <c r="BU17" s="136">
        <v>-8579</v>
      </c>
    </row>
    <row r="18" spans="1:74" x14ac:dyDescent="0.35">
      <c r="B18" s="135" t="s">
        <v>113</v>
      </c>
      <c r="C18" s="135">
        <v>139</v>
      </c>
      <c r="D18" s="135"/>
      <c r="E18" s="135">
        <v>0</v>
      </c>
      <c r="F18" s="135">
        <v>0</v>
      </c>
      <c r="G18" s="135">
        <v>0</v>
      </c>
      <c r="H18" s="135">
        <v>0</v>
      </c>
      <c r="I18" s="135">
        <v>0</v>
      </c>
      <c r="J18" s="135">
        <v>0</v>
      </c>
      <c r="K18" s="135">
        <v>0</v>
      </c>
      <c r="L18" s="136">
        <v>139</v>
      </c>
      <c r="N18" s="135" t="s">
        <v>113</v>
      </c>
      <c r="O18" s="135">
        <v>450</v>
      </c>
      <c r="P18" s="135">
        <v>0</v>
      </c>
      <c r="Q18" s="135">
        <v>0</v>
      </c>
      <c r="R18" s="135">
        <v>0</v>
      </c>
      <c r="S18" s="135">
        <v>0</v>
      </c>
      <c r="T18" s="135">
        <v>0</v>
      </c>
      <c r="U18" s="135">
        <v>0</v>
      </c>
      <c r="V18" s="135">
        <v>0</v>
      </c>
      <c r="W18" s="135">
        <v>0</v>
      </c>
      <c r="X18" s="136">
        <v>450</v>
      </c>
      <c r="Z18" s="135" t="s">
        <v>113</v>
      </c>
      <c r="AA18" s="135">
        <v>1064</v>
      </c>
      <c r="AB18" s="135">
        <v>0</v>
      </c>
      <c r="AC18" s="135">
        <v>0</v>
      </c>
      <c r="AD18" s="135">
        <v>0</v>
      </c>
      <c r="AE18" s="135">
        <v>0</v>
      </c>
      <c r="AF18" s="135">
        <v>0</v>
      </c>
      <c r="AG18" s="135">
        <v>0</v>
      </c>
      <c r="AH18" s="135">
        <v>0</v>
      </c>
      <c r="AI18" s="135">
        <v>0</v>
      </c>
      <c r="AJ18" s="136">
        <v>1064</v>
      </c>
      <c r="AM18" s="135" t="s">
        <v>113</v>
      </c>
      <c r="AN18" s="135">
        <f t="shared" si="2"/>
        <v>139</v>
      </c>
      <c r="AO18" s="135">
        <f t="shared" si="0"/>
        <v>0</v>
      </c>
      <c r="AP18" s="135">
        <f t="shared" si="0"/>
        <v>0</v>
      </c>
      <c r="AQ18" s="135">
        <f t="shared" si="0"/>
        <v>0</v>
      </c>
      <c r="AR18" s="135">
        <f t="shared" si="0"/>
        <v>0</v>
      </c>
      <c r="AS18" s="135">
        <f t="shared" si="0"/>
        <v>0</v>
      </c>
      <c r="AT18" s="135">
        <f t="shared" si="0"/>
        <v>0</v>
      </c>
      <c r="AU18" s="135">
        <f t="shared" si="0"/>
        <v>0</v>
      </c>
      <c r="AV18" s="135">
        <f t="shared" si="0"/>
        <v>0</v>
      </c>
      <c r="AW18" s="136">
        <f t="shared" si="0"/>
        <v>139</v>
      </c>
      <c r="AY18" s="135" t="s">
        <v>113</v>
      </c>
      <c r="AZ18" s="135">
        <f t="shared" si="3"/>
        <v>311</v>
      </c>
      <c r="BA18" s="135">
        <f t="shared" si="1"/>
        <v>0</v>
      </c>
      <c r="BB18" s="135">
        <f t="shared" si="1"/>
        <v>0</v>
      </c>
      <c r="BC18" s="135">
        <f t="shared" si="1"/>
        <v>0</v>
      </c>
      <c r="BD18" s="135">
        <f t="shared" si="1"/>
        <v>0</v>
      </c>
      <c r="BE18" s="135">
        <f t="shared" si="1"/>
        <v>0</v>
      </c>
      <c r="BF18" s="135">
        <f t="shared" si="1"/>
        <v>0</v>
      </c>
      <c r="BG18" s="135">
        <f t="shared" si="1"/>
        <v>0</v>
      </c>
      <c r="BH18" s="135">
        <f t="shared" si="1"/>
        <v>0</v>
      </c>
      <c r="BI18" s="136">
        <f t="shared" si="1"/>
        <v>311</v>
      </c>
      <c r="BK18" s="135" t="s">
        <v>113</v>
      </c>
      <c r="BL18" s="135">
        <v>614</v>
      </c>
      <c r="BM18" s="135">
        <v>0</v>
      </c>
      <c r="BN18" s="135">
        <v>0</v>
      </c>
      <c r="BO18" s="135">
        <v>0</v>
      </c>
      <c r="BP18" s="135">
        <v>0</v>
      </c>
      <c r="BQ18" s="135">
        <v>0</v>
      </c>
      <c r="BR18" s="135">
        <v>0</v>
      </c>
      <c r="BS18" s="135">
        <v>0</v>
      </c>
      <c r="BT18" s="135">
        <v>0</v>
      </c>
      <c r="BU18" s="136">
        <v>614</v>
      </c>
    </row>
    <row r="19" spans="1:74" x14ac:dyDescent="0.35">
      <c r="B19" s="137" t="s">
        <v>269</v>
      </c>
      <c r="C19" s="137">
        <v>56754</v>
      </c>
      <c r="D19" s="137"/>
      <c r="E19" s="137">
        <v>71384</v>
      </c>
      <c r="F19" s="137">
        <v>23923</v>
      </c>
      <c r="G19" s="137">
        <v>3098</v>
      </c>
      <c r="H19" s="137">
        <v>-3155</v>
      </c>
      <c r="I19" s="137">
        <v>-1747</v>
      </c>
      <c r="J19" s="137">
        <v>-34063.350132625987</v>
      </c>
      <c r="K19" s="137">
        <v>217</v>
      </c>
      <c r="L19" s="138">
        <v>116410.64986737401</v>
      </c>
      <c r="N19" s="137" t="s">
        <v>269</v>
      </c>
      <c r="O19" s="137">
        <v>136271</v>
      </c>
      <c r="P19" s="137">
        <v>0</v>
      </c>
      <c r="Q19" s="137">
        <v>70821</v>
      </c>
      <c r="R19" s="137">
        <v>36508</v>
      </c>
      <c r="S19" s="137">
        <v>23486</v>
      </c>
      <c r="T19" s="137">
        <v>-1175</v>
      </c>
      <c r="U19" s="137">
        <v>-2104</v>
      </c>
      <c r="V19" s="137">
        <v>-86142</v>
      </c>
      <c r="W19" s="137">
        <v>-175</v>
      </c>
      <c r="X19" s="138">
        <v>177490</v>
      </c>
      <c r="Z19" s="137" t="s">
        <v>269</v>
      </c>
      <c r="AA19" s="137">
        <v>231913</v>
      </c>
      <c r="AB19" s="137">
        <v>0</v>
      </c>
      <c r="AC19" s="137">
        <v>83020</v>
      </c>
      <c r="AD19" s="137">
        <v>34012</v>
      </c>
      <c r="AE19" s="137">
        <v>49834</v>
      </c>
      <c r="AF19" s="137">
        <v>3156</v>
      </c>
      <c r="AG19" s="137">
        <v>2910</v>
      </c>
      <c r="AH19" s="137">
        <v>-146919</v>
      </c>
      <c r="AI19" s="137">
        <v>-1030</v>
      </c>
      <c r="AJ19" s="138">
        <v>256896</v>
      </c>
      <c r="AM19" s="137" t="s">
        <v>269</v>
      </c>
      <c r="AN19" s="137">
        <f t="shared" si="2"/>
        <v>56754</v>
      </c>
      <c r="AO19" s="137">
        <f t="shared" si="0"/>
        <v>0</v>
      </c>
      <c r="AP19" s="137">
        <f t="shared" si="0"/>
        <v>71384</v>
      </c>
      <c r="AQ19" s="137">
        <f t="shared" si="0"/>
        <v>23923</v>
      </c>
      <c r="AR19" s="137">
        <f t="shared" si="0"/>
        <v>3098</v>
      </c>
      <c r="AS19" s="137">
        <f t="shared" si="0"/>
        <v>-3155</v>
      </c>
      <c r="AT19" s="137">
        <f t="shared" si="0"/>
        <v>-1747</v>
      </c>
      <c r="AU19" s="137">
        <f t="shared" si="0"/>
        <v>-34063.350132625987</v>
      </c>
      <c r="AV19" s="137">
        <f t="shared" si="0"/>
        <v>217</v>
      </c>
      <c r="AW19" s="138">
        <f t="shared" si="0"/>
        <v>116410.64986737401</v>
      </c>
      <c r="AY19" s="137" t="s">
        <v>269</v>
      </c>
      <c r="AZ19" s="137">
        <f t="shared" si="3"/>
        <v>79517</v>
      </c>
      <c r="BA19" s="137">
        <f t="shared" si="1"/>
        <v>0</v>
      </c>
      <c r="BB19" s="137">
        <f t="shared" si="1"/>
        <v>-563</v>
      </c>
      <c r="BC19" s="137">
        <f t="shared" si="1"/>
        <v>12585</v>
      </c>
      <c r="BD19" s="137">
        <f t="shared" si="1"/>
        <v>20388</v>
      </c>
      <c r="BE19" s="137">
        <f t="shared" si="1"/>
        <v>1980</v>
      </c>
      <c r="BF19" s="137">
        <f t="shared" si="1"/>
        <v>-357</v>
      </c>
      <c r="BG19" s="137">
        <f t="shared" si="1"/>
        <v>-52078.649867374013</v>
      </c>
      <c r="BH19" s="137">
        <f t="shared" si="1"/>
        <v>-392</v>
      </c>
      <c r="BI19" s="138">
        <f t="shared" si="1"/>
        <v>61079.350132625987</v>
      </c>
      <c r="BK19" s="137" t="s">
        <v>269</v>
      </c>
      <c r="BL19" s="137">
        <v>95642</v>
      </c>
      <c r="BM19" s="137">
        <v>0</v>
      </c>
      <c r="BN19" s="137">
        <v>12199</v>
      </c>
      <c r="BO19" s="137">
        <v>-2496</v>
      </c>
      <c r="BP19" s="137">
        <v>26348</v>
      </c>
      <c r="BQ19" s="137">
        <v>4331</v>
      </c>
      <c r="BR19" s="137">
        <v>5014</v>
      </c>
      <c r="BS19" s="137">
        <v>-60777</v>
      </c>
      <c r="BT19" s="137">
        <v>-855</v>
      </c>
      <c r="BU19" s="138">
        <v>79406</v>
      </c>
    </row>
    <row r="20" spans="1:74" x14ac:dyDescent="0.35">
      <c r="B20" s="135" t="s">
        <v>197</v>
      </c>
      <c r="C20" s="135">
        <v>0</v>
      </c>
      <c r="D20" s="135"/>
      <c r="E20" s="135">
        <v>0</v>
      </c>
      <c r="F20" s="135">
        <v>0</v>
      </c>
      <c r="G20" s="135">
        <v>0</v>
      </c>
      <c r="H20" s="135">
        <v>0</v>
      </c>
      <c r="I20" s="135">
        <v>0</v>
      </c>
      <c r="J20" s="135">
        <v>0</v>
      </c>
      <c r="K20" s="135">
        <v>0</v>
      </c>
      <c r="L20" s="136">
        <v>-12427</v>
      </c>
      <c r="N20" s="135" t="s">
        <v>197</v>
      </c>
      <c r="O20" s="135"/>
      <c r="P20" s="135"/>
      <c r="Q20" s="135"/>
      <c r="R20" s="135"/>
      <c r="S20" s="135"/>
      <c r="T20" s="135"/>
      <c r="U20" s="135"/>
      <c r="V20" s="135"/>
      <c r="W20" s="135"/>
      <c r="X20" s="136">
        <v>-29942</v>
      </c>
      <c r="Z20" s="135" t="s">
        <v>197</v>
      </c>
      <c r="AA20" s="135"/>
      <c r="AB20" s="135"/>
      <c r="AC20" s="135"/>
      <c r="AD20" s="135"/>
      <c r="AE20" s="135"/>
      <c r="AF20" s="135"/>
      <c r="AG20" s="135"/>
      <c r="AH20" s="135"/>
      <c r="AI20" s="135"/>
      <c r="AJ20" s="136">
        <v>-24248</v>
      </c>
      <c r="AM20" s="135" t="s">
        <v>197</v>
      </c>
      <c r="AN20" s="135">
        <f t="shared" si="2"/>
        <v>0</v>
      </c>
      <c r="AO20" s="135">
        <f t="shared" si="0"/>
        <v>0</v>
      </c>
      <c r="AP20" s="135">
        <f t="shared" si="0"/>
        <v>0</v>
      </c>
      <c r="AQ20" s="135">
        <f t="shared" si="0"/>
        <v>0</v>
      </c>
      <c r="AR20" s="135">
        <f t="shared" si="0"/>
        <v>0</v>
      </c>
      <c r="AS20" s="135">
        <f t="shared" si="0"/>
        <v>0</v>
      </c>
      <c r="AT20" s="135">
        <f t="shared" si="0"/>
        <v>0</v>
      </c>
      <c r="AU20" s="135">
        <f t="shared" si="0"/>
        <v>0</v>
      </c>
      <c r="AV20" s="135">
        <f t="shared" si="0"/>
        <v>0</v>
      </c>
      <c r="AW20" s="136">
        <f t="shared" si="0"/>
        <v>-12427</v>
      </c>
      <c r="AY20" s="135" t="s">
        <v>197</v>
      </c>
      <c r="AZ20" s="135">
        <f t="shared" si="3"/>
        <v>0</v>
      </c>
      <c r="BA20" s="135">
        <f t="shared" si="1"/>
        <v>0</v>
      </c>
      <c r="BB20" s="135">
        <f t="shared" si="1"/>
        <v>0</v>
      </c>
      <c r="BC20" s="135">
        <f t="shared" si="1"/>
        <v>0</v>
      </c>
      <c r="BD20" s="135">
        <f t="shared" si="1"/>
        <v>0</v>
      </c>
      <c r="BE20" s="135">
        <f t="shared" si="1"/>
        <v>0</v>
      </c>
      <c r="BF20" s="135">
        <f t="shared" si="1"/>
        <v>0</v>
      </c>
      <c r="BG20" s="135">
        <f t="shared" si="1"/>
        <v>0</v>
      </c>
      <c r="BH20" s="135">
        <f t="shared" si="1"/>
        <v>0</v>
      </c>
      <c r="BI20" s="136">
        <f t="shared" si="1"/>
        <v>-17515</v>
      </c>
      <c r="BK20" s="135" t="s">
        <v>197</v>
      </c>
      <c r="BL20" s="135"/>
      <c r="BM20" s="135"/>
      <c r="BN20" s="135"/>
      <c r="BO20" s="135"/>
      <c r="BP20" s="135"/>
      <c r="BQ20" s="135"/>
      <c r="BR20" s="135"/>
      <c r="BS20" s="135"/>
      <c r="BT20" s="135"/>
      <c r="BU20" s="136">
        <v>5694</v>
      </c>
    </row>
    <row r="21" spans="1:74" x14ac:dyDescent="0.35">
      <c r="B21" s="135" t="s">
        <v>270</v>
      </c>
      <c r="C21" s="135"/>
      <c r="D21" s="135"/>
      <c r="E21" s="135"/>
      <c r="F21" s="135"/>
      <c r="G21" s="135"/>
      <c r="H21" s="135"/>
      <c r="I21" s="135"/>
      <c r="J21" s="135"/>
      <c r="K21" s="135"/>
      <c r="L21" s="136">
        <v>103983.64986737401</v>
      </c>
      <c r="N21" s="135" t="s">
        <v>270</v>
      </c>
      <c r="O21" s="135"/>
      <c r="P21" s="135"/>
      <c r="Q21" s="135"/>
      <c r="R21" s="135"/>
      <c r="S21" s="135"/>
      <c r="T21" s="135"/>
      <c r="U21" s="135"/>
      <c r="V21" s="135"/>
      <c r="W21" s="135"/>
      <c r="X21" s="136">
        <v>147548</v>
      </c>
      <c r="Z21" s="135" t="s">
        <v>270</v>
      </c>
      <c r="AA21" s="135"/>
      <c r="AB21" s="135"/>
      <c r="AC21" s="135"/>
      <c r="AD21" s="135"/>
      <c r="AE21" s="135"/>
      <c r="AF21" s="135"/>
      <c r="AG21" s="135"/>
      <c r="AH21" s="135"/>
      <c r="AI21" s="135"/>
      <c r="AJ21" s="136">
        <v>232648</v>
      </c>
      <c r="AM21" s="135" t="s">
        <v>270</v>
      </c>
      <c r="AN21" s="135">
        <f t="shared" si="2"/>
        <v>0</v>
      </c>
      <c r="AO21" s="135">
        <f t="shared" si="2"/>
        <v>0</v>
      </c>
      <c r="AP21" s="135">
        <f t="shared" si="2"/>
        <v>0</v>
      </c>
      <c r="AQ21" s="135">
        <f t="shared" si="2"/>
        <v>0</v>
      </c>
      <c r="AR21" s="135">
        <f t="shared" si="2"/>
        <v>0</v>
      </c>
      <c r="AS21" s="135">
        <f t="shared" si="2"/>
        <v>0</v>
      </c>
      <c r="AT21" s="135">
        <f t="shared" si="2"/>
        <v>0</v>
      </c>
      <c r="AU21" s="135">
        <f t="shared" si="2"/>
        <v>0</v>
      </c>
      <c r="AV21" s="135">
        <f t="shared" si="2"/>
        <v>0</v>
      </c>
      <c r="AW21" s="136">
        <f t="shared" si="2"/>
        <v>103983.64986737401</v>
      </c>
      <c r="AY21" s="135" t="s">
        <v>270</v>
      </c>
      <c r="AZ21" s="135">
        <f t="shared" si="3"/>
        <v>0</v>
      </c>
      <c r="BA21" s="135">
        <f t="shared" si="3"/>
        <v>0</v>
      </c>
      <c r="BB21" s="135">
        <f t="shared" si="3"/>
        <v>0</v>
      </c>
      <c r="BC21" s="135">
        <f t="shared" si="3"/>
        <v>0</v>
      </c>
      <c r="BD21" s="135">
        <f t="shared" si="3"/>
        <v>0</v>
      </c>
      <c r="BE21" s="135">
        <f t="shared" si="3"/>
        <v>0</v>
      </c>
      <c r="BF21" s="135">
        <f t="shared" si="3"/>
        <v>0</v>
      </c>
      <c r="BG21" s="135">
        <f t="shared" si="3"/>
        <v>0</v>
      </c>
      <c r="BH21" s="135">
        <f t="shared" si="3"/>
        <v>0</v>
      </c>
      <c r="BI21" s="136">
        <f t="shared" si="3"/>
        <v>43564.350132625987</v>
      </c>
      <c r="BK21" s="135" t="s">
        <v>270</v>
      </c>
      <c r="BL21" s="135"/>
      <c r="BM21" s="135"/>
      <c r="BN21" s="135"/>
      <c r="BO21" s="135"/>
      <c r="BP21" s="135"/>
      <c r="BQ21" s="135"/>
      <c r="BR21" s="135"/>
      <c r="BS21" s="135"/>
      <c r="BT21" s="135"/>
      <c r="BU21" s="136">
        <v>85100</v>
      </c>
    </row>
    <row r="22" spans="1:74" x14ac:dyDescent="0.35">
      <c r="B22" s="139" t="s">
        <v>335</v>
      </c>
      <c r="C22" s="135">
        <v>0</v>
      </c>
      <c r="D22" s="135"/>
      <c r="E22" s="135">
        <v>0</v>
      </c>
      <c r="F22" s="135">
        <v>0</v>
      </c>
      <c r="G22" s="135">
        <v>0</v>
      </c>
      <c r="H22" s="135">
        <v>0</v>
      </c>
      <c r="I22" s="135">
        <v>0</v>
      </c>
      <c r="J22" s="135">
        <v>0</v>
      </c>
      <c r="K22" s="135">
        <v>0</v>
      </c>
      <c r="L22" s="136">
        <v>0</v>
      </c>
      <c r="N22" s="139" t="s">
        <v>335</v>
      </c>
      <c r="O22" s="135"/>
      <c r="P22" s="135"/>
      <c r="Q22" s="135"/>
      <c r="R22" s="135"/>
      <c r="S22" s="135"/>
      <c r="T22" s="135"/>
      <c r="U22" s="135"/>
      <c r="V22" s="135"/>
      <c r="W22" s="135"/>
      <c r="X22" s="136">
        <v>0</v>
      </c>
      <c r="Z22" s="139" t="s">
        <v>335</v>
      </c>
      <c r="AA22" s="135"/>
      <c r="AB22" s="135"/>
      <c r="AC22" s="135"/>
      <c r="AD22" s="135"/>
      <c r="AE22" s="135"/>
      <c r="AF22" s="135"/>
      <c r="AG22" s="135"/>
      <c r="AH22" s="135"/>
      <c r="AI22" s="135"/>
      <c r="AJ22" s="136">
        <v>0</v>
      </c>
      <c r="AM22" s="139" t="s">
        <v>335</v>
      </c>
      <c r="AN22" s="135">
        <f t="shared" si="2"/>
        <v>0</v>
      </c>
      <c r="AO22" s="135">
        <f t="shared" si="2"/>
        <v>0</v>
      </c>
      <c r="AP22" s="135">
        <f t="shared" si="2"/>
        <v>0</v>
      </c>
      <c r="AQ22" s="135">
        <f t="shared" si="2"/>
        <v>0</v>
      </c>
      <c r="AR22" s="135">
        <f t="shared" si="2"/>
        <v>0</v>
      </c>
      <c r="AS22" s="135">
        <f t="shared" si="2"/>
        <v>0</v>
      </c>
      <c r="AT22" s="135">
        <f t="shared" si="2"/>
        <v>0</v>
      </c>
      <c r="AU22" s="135">
        <f t="shared" si="2"/>
        <v>0</v>
      </c>
      <c r="AV22" s="135">
        <f t="shared" si="2"/>
        <v>0</v>
      </c>
      <c r="AW22" s="136">
        <f t="shared" si="2"/>
        <v>0</v>
      </c>
      <c r="AY22" s="139" t="s">
        <v>335</v>
      </c>
      <c r="AZ22" s="135">
        <f t="shared" si="3"/>
        <v>0</v>
      </c>
      <c r="BA22" s="135">
        <f t="shared" si="3"/>
        <v>0</v>
      </c>
      <c r="BB22" s="135">
        <f t="shared" si="3"/>
        <v>0</v>
      </c>
      <c r="BC22" s="135">
        <f t="shared" si="3"/>
        <v>0</v>
      </c>
      <c r="BD22" s="135">
        <f t="shared" si="3"/>
        <v>0</v>
      </c>
      <c r="BE22" s="135">
        <f t="shared" si="3"/>
        <v>0</v>
      </c>
      <c r="BF22" s="135">
        <f t="shared" si="3"/>
        <v>0</v>
      </c>
      <c r="BG22" s="135">
        <f t="shared" si="3"/>
        <v>0</v>
      </c>
      <c r="BH22" s="135">
        <f t="shared" si="3"/>
        <v>0</v>
      </c>
      <c r="BI22" s="136">
        <f t="shared" si="3"/>
        <v>0</v>
      </c>
      <c r="BK22" s="139" t="s">
        <v>335</v>
      </c>
      <c r="BL22" s="135"/>
      <c r="BM22" s="135"/>
      <c r="BN22" s="135"/>
      <c r="BO22" s="135"/>
      <c r="BP22" s="135"/>
      <c r="BQ22" s="135"/>
      <c r="BR22" s="135"/>
      <c r="BS22" s="135"/>
      <c r="BT22" s="135"/>
      <c r="BU22" s="136">
        <v>0</v>
      </c>
    </row>
    <row r="23" spans="1:74" x14ac:dyDescent="0.35">
      <c r="B23" s="137" t="s">
        <v>272</v>
      </c>
      <c r="C23" s="140"/>
      <c r="D23" s="140"/>
      <c r="E23" s="140"/>
      <c r="F23" s="140"/>
      <c r="G23" s="140"/>
      <c r="H23" s="140"/>
      <c r="I23" s="140"/>
      <c r="J23" s="140"/>
      <c r="K23" s="140"/>
      <c r="L23" s="138">
        <v>103983.64986737401</v>
      </c>
      <c r="N23" s="137" t="s">
        <v>272</v>
      </c>
      <c r="O23" s="140"/>
      <c r="P23" s="140"/>
      <c r="Q23" s="140"/>
      <c r="R23" s="140"/>
      <c r="S23" s="140"/>
      <c r="T23" s="140"/>
      <c r="U23" s="140"/>
      <c r="V23" s="140"/>
      <c r="W23" s="140"/>
      <c r="X23" s="138">
        <v>147548</v>
      </c>
      <c r="Z23" s="137" t="s">
        <v>272</v>
      </c>
      <c r="AA23" s="140"/>
      <c r="AB23" s="140"/>
      <c r="AC23" s="140"/>
      <c r="AD23" s="140"/>
      <c r="AE23" s="140"/>
      <c r="AF23" s="140"/>
      <c r="AG23" s="140"/>
      <c r="AH23" s="140"/>
      <c r="AI23" s="140"/>
      <c r="AJ23" s="138">
        <v>232648</v>
      </c>
      <c r="AM23" s="137" t="s">
        <v>272</v>
      </c>
      <c r="AN23" s="140">
        <f t="shared" si="2"/>
        <v>0</v>
      </c>
      <c r="AO23" s="140">
        <f t="shared" si="2"/>
        <v>0</v>
      </c>
      <c r="AP23" s="140">
        <f t="shared" si="2"/>
        <v>0</v>
      </c>
      <c r="AQ23" s="140">
        <f t="shared" si="2"/>
        <v>0</v>
      </c>
      <c r="AR23" s="140">
        <f t="shared" si="2"/>
        <v>0</v>
      </c>
      <c r="AS23" s="140">
        <f t="shared" si="2"/>
        <v>0</v>
      </c>
      <c r="AT23" s="140">
        <f t="shared" si="2"/>
        <v>0</v>
      </c>
      <c r="AU23" s="140">
        <f t="shared" si="2"/>
        <v>0</v>
      </c>
      <c r="AV23" s="140">
        <f t="shared" si="2"/>
        <v>0</v>
      </c>
      <c r="AW23" s="138">
        <f t="shared" si="2"/>
        <v>103983.64986737401</v>
      </c>
      <c r="AY23" s="137" t="s">
        <v>272</v>
      </c>
      <c r="AZ23" s="140">
        <f t="shared" si="3"/>
        <v>0</v>
      </c>
      <c r="BA23" s="140">
        <f t="shared" si="3"/>
        <v>0</v>
      </c>
      <c r="BB23" s="140">
        <f t="shared" si="3"/>
        <v>0</v>
      </c>
      <c r="BC23" s="140">
        <f t="shared" si="3"/>
        <v>0</v>
      </c>
      <c r="BD23" s="140">
        <f t="shared" si="3"/>
        <v>0</v>
      </c>
      <c r="BE23" s="140">
        <f t="shared" si="3"/>
        <v>0</v>
      </c>
      <c r="BF23" s="140">
        <f t="shared" si="3"/>
        <v>0</v>
      </c>
      <c r="BG23" s="140">
        <f t="shared" si="3"/>
        <v>0</v>
      </c>
      <c r="BH23" s="140">
        <f t="shared" si="3"/>
        <v>0</v>
      </c>
      <c r="BI23" s="138">
        <f t="shared" si="3"/>
        <v>43564.350132625987</v>
      </c>
      <c r="BK23" s="137" t="s">
        <v>272</v>
      </c>
      <c r="BL23" s="140">
        <v>0</v>
      </c>
      <c r="BM23" s="140">
        <v>0</v>
      </c>
      <c r="BN23" s="140">
        <v>0</v>
      </c>
      <c r="BO23" s="140">
        <v>0</v>
      </c>
      <c r="BP23" s="140">
        <v>0</v>
      </c>
      <c r="BQ23" s="140">
        <v>0</v>
      </c>
      <c r="BR23" s="140">
        <v>0</v>
      </c>
      <c r="BS23" s="140">
        <v>0</v>
      </c>
      <c r="BT23" s="140">
        <v>0</v>
      </c>
      <c r="BU23" s="138">
        <v>85100</v>
      </c>
    </row>
    <row r="24" spans="1:74" x14ac:dyDescent="0.35">
      <c r="B24" s="135" t="s">
        <v>273</v>
      </c>
      <c r="C24" s="135">
        <v>69928</v>
      </c>
      <c r="D24" s="135"/>
      <c r="E24" s="135">
        <v>10583</v>
      </c>
      <c r="F24" s="135">
        <v>1137</v>
      </c>
      <c r="G24" s="135">
        <v>4008</v>
      </c>
      <c r="H24" s="135">
        <v>632</v>
      </c>
      <c r="I24" s="135">
        <v>7153</v>
      </c>
      <c r="J24" s="135">
        <v>4363</v>
      </c>
      <c r="K24" s="135">
        <v>0</v>
      </c>
      <c r="L24" s="136">
        <v>97804</v>
      </c>
      <c r="N24" s="135" t="s">
        <v>273</v>
      </c>
      <c r="O24" s="135">
        <v>143106</v>
      </c>
      <c r="P24" s="135">
        <v>0</v>
      </c>
      <c r="Q24" s="135">
        <v>22506</v>
      </c>
      <c r="R24" s="135">
        <v>2287</v>
      </c>
      <c r="S24" s="135">
        <v>8228</v>
      </c>
      <c r="T24" s="135">
        <v>1624</v>
      </c>
      <c r="U24" s="135">
        <v>14009</v>
      </c>
      <c r="V24" s="135">
        <v>9126</v>
      </c>
      <c r="W24" s="135">
        <v>0</v>
      </c>
      <c r="X24" s="136">
        <v>200886</v>
      </c>
      <c r="Z24" s="135" t="s">
        <v>273</v>
      </c>
      <c r="AA24" s="135">
        <v>227079</v>
      </c>
      <c r="AB24" s="135">
        <v>0</v>
      </c>
      <c r="AC24" s="135">
        <v>32398</v>
      </c>
      <c r="AD24" s="135">
        <v>3420</v>
      </c>
      <c r="AE24" s="135">
        <v>12733</v>
      </c>
      <c r="AF24" s="135">
        <v>2947</v>
      </c>
      <c r="AG24" s="135">
        <v>20977</v>
      </c>
      <c r="AH24" s="135">
        <v>13698</v>
      </c>
      <c r="AI24" s="135">
        <v>0</v>
      </c>
      <c r="AJ24" s="136">
        <v>313252</v>
      </c>
      <c r="AM24" s="135" t="s">
        <v>273</v>
      </c>
      <c r="AN24" s="135">
        <f t="shared" si="2"/>
        <v>69928</v>
      </c>
      <c r="AO24" s="135">
        <f t="shared" si="2"/>
        <v>0</v>
      </c>
      <c r="AP24" s="135">
        <f t="shared" si="2"/>
        <v>10583</v>
      </c>
      <c r="AQ24" s="135">
        <f t="shared" si="2"/>
        <v>1137</v>
      </c>
      <c r="AR24" s="135">
        <f t="shared" si="2"/>
        <v>4008</v>
      </c>
      <c r="AS24" s="135">
        <f t="shared" si="2"/>
        <v>632</v>
      </c>
      <c r="AT24" s="135">
        <f t="shared" si="2"/>
        <v>7153</v>
      </c>
      <c r="AU24" s="135">
        <f t="shared" si="2"/>
        <v>4363</v>
      </c>
      <c r="AV24" s="135">
        <f t="shared" si="2"/>
        <v>0</v>
      </c>
      <c r="AW24" s="136">
        <f t="shared" si="2"/>
        <v>97804</v>
      </c>
      <c r="AY24" s="135" t="s">
        <v>273</v>
      </c>
      <c r="AZ24" s="135">
        <f t="shared" si="3"/>
        <v>73178</v>
      </c>
      <c r="BA24" s="135">
        <f t="shared" si="3"/>
        <v>0</v>
      </c>
      <c r="BB24" s="135">
        <f t="shared" si="3"/>
        <v>11923</v>
      </c>
      <c r="BC24" s="135">
        <f t="shared" si="3"/>
        <v>1150</v>
      </c>
      <c r="BD24" s="135">
        <f t="shared" si="3"/>
        <v>4220</v>
      </c>
      <c r="BE24" s="135">
        <f t="shared" si="3"/>
        <v>992</v>
      </c>
      <c r="BF24" s="135">
        <f t="shared" si="3"/>
        <v>6856</v>
      </c>
      <c r="BG24" s="135">
        <f t="shared" si="3"/>
        <v>4763</v>
      </c>
      <c r="BH24" s="135">
        <f t="shared" si="3"/>
        <v>0</v>
      </c>
      <c r="BI24" s="136">
        <f t="shared" si="3"/>
        <v>103082</v>
      </c>
      <c r="BK24" s="135" t="s">
        <v>273</v>
      </c>
      <c r="BL24" s="135">
        <v>83973</v>
      </c>
      <c r="BM24" s="135">
        <v>0</v>
      </c>
      <c r="BN24" s="135">
        <v>9892</v>
      </c>
      <c r="BO24" s="135">
        <v>1133</v>
      </c>
      <c r="BP24" s="135">
        <v>4505</v>
      </c>
      <c r="BQ24" s="135">
        <v>1323</v>
      </c>
      <c r="BR24" s="135">
        <v>6968</v>
      </c>
      <c r="BS24" s="135">
        <v>4572</v>
      </c>
      <c r="BT24" s="135">
        <v>0</v>
      </c>
      <c r="BU24" s="136">
        <v>112366</v>
      </c>
    </row>
    <row r="25" spans="1:74" x14ac:dyDescent="0.35">
      <c r="B25" s="135" t="s">
        <v>127</v>
      </c>
      <c r="C25" s="135">
        <v>127347</v>
      </c>
      <c r="D25" s="135"/>
      <c r="E25" s="135">
        <v>90349</v>
      </c>
      <c r="F25" s="135">
        <v>16395</v>
      </c>
      <c r="G25" s="135">
        <v>6946</v>
      </c>
      <c r="H25" s="135">
        <v>-2511</v>
      </c>
      <c r="I25" s="135">
        <v>5537</v>
      </c>
      <c r="J25" s="135">
        <v>-15108.35013262599</v>
      </c>
      <c r="K25" s="135">
        <v>218</v>
      </c>
      <c r="L25" s="136">
        <v>229171.64986737401</v>
      </c>
      <c r="N25" s="135" t="s">
        <v>127</v>
      </c>
      <c r="O25" s="135">
        <v>281497</v>
      </c>
      <c r="P25" s="135">
        <v>0</v>
      </c>
      <c r="Q25" s="135">
        <v>109575</v>
      </c>
      <c r="R25" s="135">
        <v>27304</v>
      </c>
      <c r="S25" s="135">
        <v>31349</v>
      </c>
      <c r="T25" s="135">
        <v>476</v>
      </c>
      <c r="U25" s="135">
        <v>13191</v>
      </c>
      <c r="V25" s="135">
        <v>-45281</v>
      </c>
      <c r="W25" s="135">
        <v>-174</v>
      </c>
      <c r="X25" s="136">
        <v>417936</v>
      </c>
      <c r="Z25" s="135" t="s">
        <v>127</v>
      </c>
      <c r="AA25" s="135">
        <v>465543</v>
      </c>
      <c r="AB25" s="135">
        <v>0</v>
      </c>
      <c r="AC25" s="135">
        <v>115901</v>
      </c>
      <c r="AD25" s="135">
        <v>37269</v>
      </c>
      <c r="AE25" s="135">
        <v>61715</v>
      </c>
      <c r="AF25" s="135">
        <v>6015</v>
      </c>
      <c r="AG25" s="135">
        <v>23776</v>
      </c>
      <c r="AH25" s="135">
        <v>-65018</v>
      </c>
      <c r="AI25" s="135">
        <v>-1030</v>
      </c>
      <c r="AJ25" s="136">
        <v>644171</v>
      </c>
      <c r="AM25" s="135" t="s">
        <v>127</v>
      </c>
      <c r="AN25" s="135">
        <f t="shared" si="2"/>
        <v>127347</v>
      </c>
      <c r="AO25" s="135">
        <f t="shared" si="2"/>
        <v>0</v>
      </c>
      <c r="AP25" s="135">
        <f t="shared" si="2"/>
        <v>90349</v>
      </c>
      <c r="AQ25" s="135">
        <f t="shared" si="2"/>
        <v>16395</v>
      </c>
      <c r="AR25" s="135">
        <f t="shared" si="2"/>
        <v>6946</v>
      </c>
      <c r="AS25" s="135">
        <f t="shared" si="2"/>
        <v>-2511</v>
      </c>
      <c r="AT25" s="135">
        <f t="shared" si="2"/>
        <v>5537</v>
      </c>
      <c r="AU25" s="135">
        <f t="shared" si="2"/>
        <v>-15108.35013262599</v>
      </c>
      <c r="AV25" s="135">
        <f t="shared" si="2"/>
        <v>218</v>
      </c>
      <c r="AW25" s="136">
        <f t="shared" si="2"/>
        <v>229171.64986737401</v>
      </c>
      <c r="AY25" s="135" t="s">
        <v>127</v>
      </c>
      <c r="AZ25" s="135">
        <f t="shared" si="3"/>
        <v>154150</v>
      </c>
      <c r="BA25" s="135">
        <f t="shared" si="3"/>
        <v>0</v>
      </c>
      <c r="BB25" s="135">
        <f t="shared" si="3"/>
        <v>19226</v>
      </c>
      <c r="BC25" s="135">
        <f t="shared" si="3"/>
        <v>10909</v>
      </c>
      <c r="BD25" s="135">
        <f t="shared" si="3"/>
        <v>24403</v>
      </c>
      <c r="BE25" s="135">
        <f t="shared" si="3"/>
        <v>2987</v>
      </c>
      <c r="BF25" s="135">
        <f t="shared" si="3"/>
        <v>7654</v>
      </c>
      <c r="BG25" s="135">
        <f t="shared" si="3"/>
        <v>-30172.64986737401</v>
      </c>
      <c r="BH25" s="135">
        <f t="shared" si="3"/>
        <v>-392</v>
      </c>
      <c r="BI25" s="136">
        <f t="shared" si="3"/>
        <v>188764.35013262599</v>
      </c>
      <c r="BK25" s="135" t="s">
        <v>127</v>
      </c>
      <c r="BL25" s="135">
        <v>184046</v>
      </c>
      <c r="BM25" s="135">
        <v>0</v>
      </c>
      <c r="BN25" s="135">
        <v>6326</v>
      </c>
      <c r="BO25" s="135">
        <v>9965</v>
      </c>
      <c r="BP25" s="135">
        <v>30366</v>
      </c>
      <c r="BQ25" s="135">
        <v>5539</v>
      </c>
      <c r="BR25" s="135">
        <v>10585</v>
      </c>
      <c r="BS25" s="135">
        <v>-19737</v>
      </c>
      <c r="BT25" s="135">
        <v>-856</v>
      </c>
      <c r="BU25" s="136">
        <v>226235</v>
      </c>
    </row>
    <row r="26" spans="1:74" x14ac:dyDescent="0.35">
      <c r="B26" s="141" t="s">
        <v>336</v>
      </c>
      <c r="C26" s="142">
        <v>127632.2825440001</v>
      </c>
      <c r="D26" s="142"/>
      <c r="E26" s="142">
        <v>90759.892700000069</v>
      </c>
      <c r="F26" s="142">
        <v>15645.999999999996</v>
      </c>
      <c r="G26" s="142">
        <v>8566.3113439999997</v>
      </c>
      <c r="H26" s="142">
        <v>-2511</v>
      </c>
      <c r="I26" s="142">
        <v>4143.4696000000004</v>
      </c>
      <c r="J26" s="142">
        <v>-14756.999999999996</v>
      </c>
      <c r="K26" s="142">
        <v>-87.680990231614828</v>
      </c>
      <c r="L26" s="143">
        <v>229392.27519776855</v>
      </c>
      <c r="N26" s="141" t="s">
        <v>336</v>
      </c>
      <c r="O26" s="142">
        <v>289088</v>
      </c>
      <c r="P26" s="142">
        <v>0</v>
      </c>
      <c r="Q26" s="142">
        <v>110765</v>
      </c>
      <c r="R26" s="142">
        <v>26565</v>
      </c>
      <c r="S26" s="142">
        <v>34198</v>
      </c>
      <c r="T26" s="142">
        <v>1624</v>
      </c>
      <c r="U26" s="142">
        <v>14371</v>
      </c>
      <c r="V26" s="142">
        <v>-44856</v>
      </c>
      <c r="W26" s="142">
        <v>-479</v>
      </c>
      <c r="X26" s="143">
        <v>431276</v>
      </c>
      <c r="Z26" s="141" t="s">
        <v>336</v>
      </c>
      <c r="AA26" s="142">
        <v>476281</v>
      </c>
      <c r="AB26" s="142">
        <v>0</v>
      </c>
      <c r="AC26" s="142">
        <v>117602</v>
      </c>
      <c r="AD26" s="142">
        <v>36507</v>
      </c>
      <c r="AE26" s="142">
        <v>64676</v>
      </c>
      <c r="AF26" s="142">
        <v>7161</v>
      </c>
      <c r="AG26" s="142">
        <v>24447</v>
      </c>
      <c r="AH26" s="142">
        <v>-64121</v>
      </c>
      <c r="AI26" s="142">
        <v>-1334</v>
      </c>
      <c r="AJ26" s="143">
        <v>661219</v>
      </c>
      <c r="AM26" s="141" t="s">
        <v>336</v>
      </c>
      <c r="AN26" s="142">
        <f t="shared" si="2"/>
        <v>127632.2825440001</v>
      </c>
      <c r="AO26" s="142">
        <f t="shared" si="2"/>
        <v>0</v>
      </c>
      <c r="AP26" s="142">
        <f t="shared" si="2"/>
        <v>90759.892700000069</v>
      </c>
      <c r="AQ26" s="142">
        <f t="shared" si="2"/>
        <v>15645.999999999996</v>
      </c>
      <c r="AR26" s="142">
        <f t="shared" si="2"/>
        <v>8566.3113439999997</v>
      </c>
      <c r="AS26" s="142">
        <f t="shared" si="2"/>
        <v>-2511</v>
      </c>
      <c r="AT26" s="142">
        <f t="shared" si="2"/>
        <v>4143.4696000000004</v>
      </c>
      <c r="AU26" s="142">
        <f t="shared" si="2"/>
        <v>-14756.999999999996</v>
      </c>
      <c r="AV26" s="142">
        <f t="shared" si="2"/>
        <v>-87.680990231614828</v>
      </c>
      <c r="AW26" s="143">
        <f t="shared" si="2"/>
        <v>229392.27519776855</v>
      </c>
      <c r="AY26" s="141" t="s">
        <v>336</v>
      </c>
      <c r="AZ26" s="142">
        <f t="shared" si="3"/>
        <v>161455.7174559999</v>
      </c>
      <c r="BA26" s="142">
        <f t="shared" si="3"/>
        <v>0</v>
      </c>
      <c r="BB26" s="142">
        <f t="shared" si="3"/>
        <v>20005.107299999931</v>
      </c>
      <c r="BC26" s="142">
        <f t="shared" si="3"/>
        <v>10919.000000000004</v>
      </c>
      <c r="BD26" s="142">
        <f t="shared" si="3"/>
        <v>25631.688655999998</v>
      </c>
      <c r="BE26" s="142">
        <f t="shared" si="3"/>
        <v>4135</v>
      </c>
      <c r="BF26" s="142">
        <f t="shared" si="3"/>
        <v>10227.5304</v>
      </c>
      <c r="BG26" s="142">
        <f t="shared" si="3"/>
        <v>-30099.000000000004</v>
      </c>
      <c r="BH26" s="142">
        <f t="shared" si="3"/>
        <v>-391.31900976838517</v>
      </c>
      <c r="BI26" s="143">
        <f t="shared" si="3"/>
        <v>201883.72480223145</v>
      </c>
      <c r="BK26" s="141" t="s">
        <v>336</v>
      </c>
      <c r="BL26" s="142">
        <v>187193</v>
      </c>
      <c r="BM26" s="142">
        <v>0</v>
      </c>
      <c r="BN26" s="142">
        <v>6837</v>
      </c>
      <c r="BO26" s="142">
        <v>9942</v>
      </c>
      <c r="BP26" s="142">
        <v>30478</v>
      </c>
      <c r="BQ26" s="142">
        <v>5537</v>
      </c>
      <c r="BR26" s="142">
        <v>10076</v>
      </c>
      <c r="BS26" s="142">
        <v>-19265</v>
      </c>
      <c r="BT26" s="142">
        <v>-855</v>
      </c>
      <c r="BU26" s="143">
        <v>229943</v>
      </c>
    </row>
    <row r="28" spans="1:74" s="131" customFormat="1" ht="29" customHeight="1" x14ac:dyDescent="0.5">
      <c r="A28" s="130"/>
      <c r="M28" s="144" t="s">
        <v>313</v>
      </c>
      <c r="Y28" s="144" t="s">
        <v>314</v>
      </c>
      <c r="AK28" s="144" t="s">
        <v>315</v>
      </c>
      <c r="AL28" s="130"/>
      <c r="AX28" s="144" t="s">
        <v>316</v>
      </c>
      <c r="BJ28" s="144" t="s">
        <v>317</v>
      </c>
      <c r="BK28" s="130"/>
      <c r="BV28" s="144" t="s">
        <v>318</v>
      </c>
    </row>
    <row r="29" spans="1:74" x14ac:dyDescent="0.35">
      <c r="B29" s="149" t="s">
        <v>313</v>
      </c>
      <c r="C29" s="149"/>
      <c r="D29" s="149"/>
      <c r="E29" s="149"/>
      <c r="F29" s="149"/>
      <c r="G29" s="149"/>
      <c r="H29" s="149"/>
      <c r="I29" s="149"/>
      <c r="J29" s="149"/>
      <c r="K29" s="149"/>
      <c r="L29" s="149"/>
      <c r="N29" s="149" t="s">
        <v>314</v>
      </c>
      <c r="O29" s="149"/>
      <c r="P29" s="149"/>
      <c r="Q29" s="149"/>
      <c r="R29" s="149"/>
      <c r="S29" s="149"/>
      <c r="T29" s="149"/>
      <c r="U29" s="149"/>
      <c r="V29" s="149"/>
      <c r="W29" s="149"/>
      <c r="X29" s="149"/>
      <c r="Z29" s="149" t="s">
        <v>315</v>
      </c>
      <c r="AA29" s="149"/>
      <c r="AB29" s="149"/>
      <c r="AC29" s="149"/>
      <c r="AD29" s="149"/>
      <c r="AE29" s="149"/>
      <c r="AF29" s="149"/>
      <c r="AG29" s="149"/>
      <c r="AH29" s="149"/>
      <c r="AI29" s="149"/>
      <c r="AJ29" s="149"/>
      <c r="AM29" s="149" t="s">
        <v>319</v>
      </c>
      <c r="AN29" s="149"/>
      <c r="AO29" s="149"/>
      <c r="AP29" s="149"/>
      <c r="AQ29" s="149"/>
      <c r="AR29" s="149"/>
      <c r="AS29" s="149"/>
      <c r="AT29" s="149"/>
      <c r="AU29" s="149"/>
      <c r="AV29" s="149"/>
      <c r="AW29" s="149"/>
      <c r="AY29" s="149" t="s">
        <v>320</v>
      </c>
      <c r="AZ29" s="149"/>
      <c r="BA29" s="149"/>
      <c r="BB29" s="149"/>
      <c r="BC29" s="149"/>
      <c r="BD29" s="149"/>
      <c r="BE29" s="149"/>
      <c r="BF29" s="149"/>
      <c r="BG29" s="149"/>
      <c r="BH29" s="149"/>
      <c r="BI29" s="149"/>
      <c r="BK29" s="149" t="s">
        <v>321</v>
      </c>
      <c r="BL29" s="149"/>
      <c r="BM29" s="149"/>
      <c r="BN29" s="149"/>
      <c r="BO29" s="149"/>
      <c r="BP29" s="149"/>
      <c r="BQ29" s="149"/>
      <c r="BR29" s="149"/>
      <c r="BS29" s="149"/>
      <c r="BT29" s="149"/>
      <c r="BU29" s="149"/>
    </row>
    <row r="30" spans="1:74" ht="42" customHeight="1" x14ac:dyDescent="0.35">
      <c r="B30" s="133" t="s">
        <v>337</v>
      </c>
      <c r="C30" s="134" t="s">
        <v>331</v>
      </c>
      <c r="D30" s="134" t="s">
        <v>330</v>
      </c>
      <c r="E30" s="134" t="s">
        <v>322</v>
      </c>
      <c r="F30" s="134" t="s">
        <v>323</v>
      </c>
      <c r="G30" s="134" t="s">
        <v>324</v>
      </c>
      <c r="H30" s="134" t="s">
        <v>325</v>
      </c>
      <c r="I30" s="134" t="s">
        <v>326</v>
      </c>
      <c r="J30" s="134" t="s">
        <v>327</v>
      </c>
      <c r="K30" s="134" t="s">
        <v>328</v>
      </c>
      <c r="L30" s="134" t="s">
        <v>329</v>
      </c>
      <c r="N30" s="133" t="s">
        <v>339</v>
      </c>
      <c r="O30" s="134" t="s">
        <v>331</v>
      </c>
      <c r="P30" s="134" t="s">
        <v>330</v>
      </c>
      <c r="Q30" s="134" t="s">
        <v>322</v>
      </c>
      <c r="R30" s="134" t="s">
        <v>323</v>
      </c>
      <c r="S30" s="134" t="s">
        <v>324</v>
      </c>
      <c r="T30" s="134" t="s">
        <v>325</v>
      </c>
      <c r="U30" s="134" t="s">
        <v>326</v>
      </c>
      <c r="V30" s="134" t="s">
        <v>327</v>
      </c>
      <c r="W30" s="134" t="s">
        <v>328</v>
      </c>
      <c r="X30" s="134" t="s">
        <v>329</v>
      </c>
      <c r="Z30" s="133" t="s">
        <v>346</v>
      </c>
      <c r="AA30" s="134" t="s">
        <v>331</v>
      </c>
      <c r="AB30" s="134" t="s">
        <v>330</v>
      </c>
      <c r="AC30" s="134" t="s">
        <v>322</v>
      </c>
      <c r="AD30" s="134" t="s">
        <v>323</v>
      </c>
      <c r="AE30" s="134" t="s">
        <v>324</v>
      </c>
      <c r="AF30" s="134" t="s">
        <v>325</v>
      </c>
      <c r="AG30" s="134" t="s">
        <v>326</v>
      </c>
      <c r="AH30" s="134" t="s">
        <v>327</v>
      </c>
      <c r="AI30" s="134" t="s">
        <v>328</v>
      </c>
      <c r="AJ30" s="134" t="s">
        <v>329</v>
      </c>
      <c r="AM30" s="133" t="s">
        <v>344</v>
      </c>
      <c r="AN30" s="134" t="s">
        <v>331</v>
      </c>
      <c r="AO30" s="134" t="s">
        <v>330</v>
      </c>
      <c r="AP30" s="134" t="s">
        <v>322</v>
      </c>
      <c r="AQ30" s="134" t="s">
        <v>323</v>
      </c>
      <c r="AR30" s="134" t="s">
        <v>324</v>
      </c>
      <c r="AS30" s="134" t="s">
        <v>325</v>
      </c>
      <c r="AT30" s="134" t="s">
        <v>326</v>
      </c>
      <c r="AU30" s="134" t="s">
        <v>327</v>
      </c>
      <c r="AV30" s="134" t="s">
        <v>328</v>
      </c>
      <c r="AW30" s="134" t="s">
        <v>329</v>
      </c>
      <c r="AY30" s="133" t="s">
        <v>343</v>
      </c>
      <c r="AZ30" s="134" t="s">
        <v>331</v>
      </c>
      <c r="BA30" s="134" t="s">
        <v>330</v>
      </c>
      <c r="BB30" s="134" t="s">
        <v>322</v>
      </c>
      <c r="BC30" s="134" t="s">
        <v>323</v>
      </c>
      <c r="BD30" s="134" t="s">
        <v>324</v>
      </c>
      <c r="BE30" s="134" t="s">
        <v>325</v>
      </c>
      <c r="BF30" s="134" t="s">
        <v>326</v>
      </c>
      <c r="BG30" s="134" t="s">
        <v>327</v>
      </c>
      <c r="BH30" s="134" t="s">
        <v>328</v>
      </c>
      <c r="BI30" s="134" t="s">
        <v>329</v>
      </c>
      <c r="BK30" s="133" t="s">
        <v>341</v>
      </c>
      <c r="BL30" s="134" t="s">
        <v>331</v>
      </c>
      <c r="BM30" s="134" t="s">
        <v>330</v>
      </c>
      <c r="BN30" s="134" t="s">
        <v>322</v>
      </c>
      <c r="BO30" s="134" t="s">
        <v>323</v>
      </c>
      <c r="BP30" s="134" t="s">
        <v>324</v>
      </c>
      <c r="BQ30" s="134" t="s">
        <v>325</v>
      </c>
      <c r="BR30" s="134" t="s">
        <v>326</v>
      </c>
      <c r="BS30" s="134" t="s">
        <v>327</v>
      </c>
      <c r="BT30" s="134" t="s">
        <v>328</v>
      </c>
      <c r="BU30" s="134" t="s">
        <v>329</v>
      </c>
    </row>
    <row r="31" spans="1:74" x14ac:dyDescent="0.35">
      <c r="B31" s="135" t="s">
        <v>256</v>
      </c>
      <c r="C31" s="135">
        <v>504718</v>
      </c>
      <c r="D31" s="135"/>
      <c r="E31" s="135">
        <v>168829</v>
      </c>
      <c r="F31" s="135">
        <v>102577</v>
      </c>
      <c r="G31" s="135">
        <v>57060</v>
      </c>
      <c r="H31" s="135">
        <v>13718</v>
      </c>
      <c r="I31" s="135">
        <v>14170</v>
      </c>
      <c r="J31" s="135">
        <v>0</v>
      </c>
      <c r="K31" s="135">
        <v>0</v>
      </c>
      <c r="L31" s="136">
        <v>861072</v>
      </c>
      <c r="N31" s="135" t="s">
        <v>256</v>
      </c>
      <c r="O31" s="135">
        <v>1036929</v>
      </c>
      <c r="P31" s="135">
        <v>0</v>
      </c>
      <c r="Q31" s="135">
        <v>275652</v>
      </c>
      <c r="R31" s="135">
        <v>198938</v>
      </c>
      <c r="S31" s="135">
        <v>106162</v>
      </c>
      <c r="T31" s="135">
        <v>32175</v>
      </c>
      <c r="U31" s="135">
        <v>45929</v>
      </c>
      <c r="V31" s="135">
        <v>0</v>
      </c>
      <c r="W31" s="135">
        <v>0</v>
      </c>
      <c r="X31" s="136">
        <v>1695785</v>
      </c>
      <c r="Z31" s="135" t="s">
        <v>256</v>
      </c>
      <c r="AA31" s="135">
        <v>1555720</v>
      </c>
      <c r="AB31" s="135">
        <v>0</v>
      </c>
      <c r="AC31" s="135">
        <v>346694</v>
      </c>
      <c r="AD31" s="135">
        <v>287131</v>
      </c>
      <c r="AE31" s="135">
        <v>160998</v>
      </c>
      <c r="AF31" s="135">
        <v>47379</v>
      </c>
      <c r="AG31" s="135">
        <v>69928</v>
      </c>
      <c r="AH31" s="135">
        <v>0</v>
      </c>
      <c r="AI31" s="135">
        <v>0</v>
      </c>
      <c r="AJ31" s="136">
        <v>2467850</v>
      </c>
      <c r="AM31" s="135" t="s">
        <v>256</v>
      </c>
      <c r="AN31" s="135">
        <f>C31</f>
        <v>504718</v>
      </c>
      <c r="AO31" s="135">
        <f t="shared" ref="AO31:AW46" si="4">D31</f>
        <v>0</v>
      </c>
      <c r="AP31" s="135">
        <f t="shared" si="4"/>
        <v>168829</v>
      </c>
      <c r="AQ31" s="135">
        <f t="shared" si="4"/>
        <v>102577</v>
      </c>
      <c r="AR31" s="135">
        <f t="shared" si="4"/>
        <v>57060</v>
      </c>
      <c r="AS31" s="135">
        <f t="shared" si="4"/>
        <v>13718</v>
      </c>
      <c r="AT31" s="135">
        <f t="shared" si="4"/>
        <v>14170</v>
      </c>
      <c r="AU31" s="135">
        <f t="shared" si="4"/>
        <v>0</v>
      </c>
      <c r="AV31" s="135">
        <f t="shared" si="4"/>
        <v>0</v>
      </c>
      <c r="AW31" s="136">
        <f t="shared" si="4"/>
        <v>861072</v>
      </c>
      <c r="AY31" s="135" t="s">
        <v>256</v>
      </c>
      <c r="AZ31" s="135">
        <f>O31-C31</f>
        <v>532211</v>
      </c>
      <c r="BA31" s="135">
        <f t="shared" ref="BA31:BI46" si="5">P31-D31</f>
        <v>0</v>
      </c>
      <c r="BB31" s="135">
        <f t="shared" si="5"/>
        <v>106823</v>
      </c>
      <c r="BC31" s="135">
        <f t="shared" si="5"/>
        <v>96361</v>
      </c>
      <c r="BD31" s="135">
        <f t="shared" si="5"/>
        <v>49102</v>
      </c>
      <c r="BE31" s="135">
        <f t="shared" si="5"/>
        <v>18457</v>
      </c>
      <c r="BF31" s="135">
        <f t="shared" si="5"/>
        <v>31759</v>
      </c>
      <c r="BG31" s="135">
        <f t="shared" si="5"/>
        <v>0</v>
      </c>
      <c r="BH31" s="135">
        <f t="shared" si="5"/>
        <v>0</v>
      </c>
      <c r="BI31" s="136">
        <f t="shared" si="5"/>
        <v>834713</v>
      </c>
      <c r="BK31" s="135" t="s">
        <v>256</v>
      </c>
      <c r="BL31" s="135">
        <f t="shared" ref="BL31:BU52" si="6">AA31-O31</f>
        <v>518791</v>
      </c>
      <c r="BM31" s="135">
        <f t="shared" si="6"/>
        <v>0</v>
      </c>
      <c r="BN31" s="135">
        <f t="shared" si="6"/>
        <v>71042</v>
      </c>
      <c r="BO31" s="135">
        <f t="shared" si="6"/>
        <v>88193</v>
      </c>
      <c r="BP31" s="135">
        <f t="shared" si="6"/>
        <v>54836</v>
      </c>
      <c r="BQ31" s="135">
        <f t="shared" si="6"/>
        <v>15204</v>
      </c>
      <c r="BR31" s="135">
        <f t="shared" si="6"/>
        <v>23999</v>
      </c>
      <c r="BS31" s="135">
        <f t="shared" si="6"/>
        <v>0</v>
      </c>
      <c r="BT31" s="135">
        <f t="shared" si="6"/>
        <v>0</v>
      </c>
      <c r="BU31" s="136">
        <f t="shared" si="6"/>
        <v>772065</v>
      </c>
    </row>
    <row r="32" spans="1:74" x14ac:dyDescent="0.35">
      <c r="B32" s="135" t="s">
        <v>257</v>
      </c>
      <c r="C32" s="135">
        <v>18767</v>
      </c>
      <c r="D32" s="135"/>
      <c r="E32" s="135">
        <v>10</v>
      </c>
      <c r="F32" s="135">
        <v>49</v>
      </c>
      <c r="G32" s="135">
        <v>27</v>
      </c>
      <c r="H32" s="135">
        <v>2</v>
      </c>
      <c r="I32" s="135">
        <v>26965</v>
      </c>
      <c r="J32" s="135">
        <v>0</v>
      </c>
      <c r="K32" s="135">
        <v>-45820</v>
      </c>
      <c r="L32" s="136">
        <v>0</v>
      </c>
      <c r="N32" s="135" t="s">
        <v>257</v>
      </c>
      <c r="O32" s="135">
        <v>37520</v>
      </c>
      <c r="P32" s="135">
        <v>0</v>
      </c>
      <c r="Q32" s="135">
        <v>21</v>
      </c>
      <c r="R32" s="135">
        <v>64</v>
      </c>
      <c r="S32" s="135">
        <v>43</v>
      </c>
      <c r="T32" s="135">
        <v>311</v>
      </c>
      <c r="U32" s="135">
        <v>49318</v>
      </c>
      <c r="V32" s="135">
        <v>0</v>
      </c>
      <c r="W32" s="135">
        <v>-87277</v>
      </c>
      <c r="X32" s="136">
        <v>0</v>
      </c>
      <c r="Z32" s="135" t="s">
        <v>257</v>
      </c>
      <c r="AA32" s="135">
        <v>51978</v>
      </c>
      <c r="AB32" s="135">
        <v>0</v>
      </c>
      <c r="AC32" s="135">
        <v>19</v>
      </c>
      <c r="AD32" s="135">
        <v>80</v>
      </c>
      <c r="AE32" s="135">
        <v>88</v>
      </c>
      <c r="AF32" s="135">
        <v>652</v>
      </c>
      <c r="AG32" s="135">
        <v>71195</v>
      </c>
      <c r="AH32" s="135">
        <v>0</v>
      </c>
      <c r="AI32" s="135">
        <v>-124012</v>
      </c>
      <c r="AJ32" s="136">
        <v>0</v>
      </c>
      <c r="AM32" s="135" t="s">
        <v>257</v>
      </c>
      <c r="AN32" s="135">
        <f t="shared" ref="AN32:AW52" si="7">C32</f>
        <v>18767</v>
      </c>
      <c r="AO32" s="135">
        <f t="shared" si="4"/>
        <v>0</v>
      </c>
      <c r="AP32" s="135">
        <f t="shared" si="4"/>
        <v>10</v>
      </c>
      <c r="AQ32" s="135">
        <f t="shared" si="4"/>
        <v>49</v>
      </c>
      <c r="AR32" s="135">
        <f t="shared" si="4"/>
        <v>27</v>
      </c>
      <c r="AS32" s="135">
        <f t="shared" si="4"/>
        <v>2</v>
      </c>
      <c r="AT32" s="135">
        <f t="shared" si="4"/>
        <v>26965</v>
      </c>
      <c r="AU32" s="135">
        <f t="shared" si="4"/>
        <v>0</v>
      </c>
      <c r="AV32" s="135">
        <f t="shared" si="4"/>
        <v>-45820</v>
      </c>
      <c r="AW32" s="136">
        <f t="shared" si="4"/>
        <v>0</v>
      </c>
      <c r="AY32" s="135" t="s">
        <v>257</v>
      </c>
      <c r="AZ32" s="135">
        <f t="shared" ref="AZ32:BI52" si="8">O32-C32</f>
        <v>18753</v>
      </c>
      <c r="BA32" s="135">
        <f t="shared" si="5"/>
        <v>0</v>
      </c>
      <c r="BB32" s="135">
        <f t="shared" si="5"/>
        <v>11</v>
      </c>
      <c r="BC32" s="135">
        <f t="shared" si="5"/>
        <v>15</v>
      </c>
      <c r="BD32" s="135">
        <f t="shared" si="5"/>
        <v>16</v>
      </c>
      <c r="BE32" s="135">
        <f t="shared" si="5"/>
        <v>309</v>
      </c>
      <c r="BF32" s="135">
        <f t="shared" si="5"/>
        <v>22353</v>
      </c>
      <c r="BG32" s="135">
        <f t="shared" si="5"/>
        <v>0</v>
      </c>
      <c r="BH32" s="135">
        <f t="shared" si="5"/>
        <v>-41457</v>
      </c>
      <c r="BI32" s="136">
        <f t="shared" si="5"/>
        <v>0</v>
      </c>
      <c r="BK32" s="135" t="s">
        <v>257</v>
      </c>
      <c r="BL32" s="135">
        <f t="shared" si="6"/>
        <v>14458</v>
      </c>
      <c r="BM32" s="135">
        <f t="shared" si="6"/>
        <v>0</v>
      </c>
      <c r="BN32" s="135">
        <f t="shared" si="6"/>
        <v>-2</v>
      </c>
      <c r="BO32" s="135">
        <f t="shared" si="6"/>
        <v>16</v>
      </c>
      <c r="BP32" s="135">
        <f t="shared" si="6"/>
        <v>45</v>
      </c>
      <c r="BQ32" s="135">
        <f t="shared" si="6"/>
        <v>341</v>
      </c>
      <c r="BR32" s="135">
        <f t="shared" si="6"/>
        <v>21877</v>
      </c>
      <c r="BS32" s="135">
        <f t="shared" si="6"/>
        <v>0</v>
      </c>
      <c r="BT32" s="135">
        <f t="shared" si="6"/>
        <v>-36735</v>
      </c>
      <c r="BU32" s="136">
        <f t="shared" si="6"/>
        <v>0</v>
      </c>
    </row>
    <row r="33" spans="2:73" x14ac:dyDescent="0.35">
      <c r="B33" s="137" t="s">
        <v>258</v>
      </c>
      <c r="C33" s="137">
        <v>523485</v>
      </c>
      <c r="D33" s="137"/>
      <c r="E33" s="137">
        <v>168839</v>
      </c>
      <c r="F33" s="137">
        <v>102626</v>
      </c>
      <c r="G33" s="137">
        <v>57087</v>
      </c>
      <c r="H33" s="137">
        <v>13720</v>
      </c>
      <c r="I33" s="137">
        <v>41135</v>
      </c>
      <c r="J33" s="137">
        <v>0</v>
      </c>
      <c r="K33" s="137">
        <v>-45820</v>
      </c>
      <c r="L33" s="138">
        <v>861072</v>
      </c>
      <c r="N33" s="137" t="s">
        <v>258</v>
      </c>
      <c r="O33" s="137">
        <v>1074449</v>
      </c>
      <c r="P33" s="137">
        <v>0</v>
      </c>
      <c r="Q33" s="137">
        <v>275673</v>
      </c>
      <c r="R33" s="137">
        <v>199002</v>
      </c>
      <c r="S33" s="137">
        <v>106205</v>
      </c>
      <c r="T33" s="137">
        <v>32486</v>
      </c>
      <c r="U33" s="137">
        <v>95247</v>
      </c>
      <c r="V33" s="137">
        <v>0</v>
      </c>
      <c r="W33" s="137">
        <v>-87277</v>
      </c>
      <c r="X33" s="138">
        <v>1695785</v>
      </c>
      <c r="Z33" s="137" t="s">
        <v>258</v>
      </c>
      <c r="AA33" s="137">
        <v>1607698</v>
      </c>
      <c r="AB33" s="137">
        <v>0</v>
      </c>
      <c r="AC33" s="137">
        <v>346713</v>
      </c>
      <c r="AD33" s="137">
        <v>287211</v>
      </c>
      <c r="AE33" s="137">
        <v>161086</v>
      </c>
      <c r="AF33" s="137">
        <v>48031</v>
      </c>
      <c r="AG33" s="137">
        <v>141123</v>
      </c>
      <c r="AH33" s="137">
        <v>0</v>
      </c>
      <c r="AI33" s="137">
        <v>-124012</v>
      </c>
      <c r="AJ33" s="138">
        <v>2467850</v>
      </c>
      <c r="AM33" s="137" t="s">
        <v>258</v>
      </c>
      <c r="AN33" s="137">
        <f t="shared" si="7"/>
        <v>523485</v>
      </c>
      <c r="AO33" s="137">
        <f t="shared" si="4"/>
        <v>0</v>
      </c>
      <c r="AP33" s="137">
        <f t="shared" si="4"/>
        <v>168839</v>
      </c>
      <c r="AQ33" s="137">
        <f t="shared" si="4"/>
        <v>102626</v>
      </c>
      <c r="AR33" s="137">
        <f t="shared" si="4"/>
        <v>57087</v>
      </c>
      <c r="AS33" s="137">
        <f t="shared" si="4"/>
        <v>13720</v>
      </c>
      <c r="AT33" s="137">
        <f t="shared" si="4"/>
        <v>41135</v>
      </c>
      <c r="AU33" s="137">
        <f t="shared" si="4"/>
        <v>0</v>
      </c>
      <c r="AV33" s="137">
        <f t="shared" si="4"/>
        <v>-45820</v>
      </c>
      <c r="AW33" s="138">
        <f t="shared" si="4"/>
        <v>861072</v>
      </c>
      <c r="AY33" s="137" t="s">
        <v>258</v>
      </c>
      <c r="AZ33" s="137">
        <f t="shared" si="8"/>
        <v>550964</v>
      </c>
      <c r="BA33" s="137">
        <f t="shared" si="5"/>
        <v>0</v>
      </c>
      <c r="BB33" s="137">
        <f t="shared" si="5"/>
        <v>106834</v>
      </c>
      <c r="BC33" s="137">
        <f t="shared" si="5"/>
        <v>96376</v>
      </c>
      <c r="BD33" s="137">
        <f t="shared" si="5"/>
        <v>49118</v>
      </c>
      <c r="BE33" s="137">
        <f t="shared" si="5"/>
        <v>18766</v>
      </c>
      <c r="BF33" s="137">
        <f t="shared" si="5"/>
        <v>54112</v>
      </c>
      <c r="BG33" s="137">
        <f t="shared" si="5"/>
        <v>0</v>
      </c>
      <c r="BH33" s="137">
        <f t="shared" si="5"/>
        <v>-41457</v>
      </c>
      <c r="BI33" s="138">
        <f t="shared" si="5"/>
        <v>834713</v>
      </c>
      <c r="BK33" s="137" t="s">
        <v>258</v>
      </c>
      <c r="BL33" s="137">
        <f t="shared" si="6"/>
        <v>533249</v>
      </c>
      <c r="BM33" s="137">
        <f t="shared" si="6"/>
        <v>0</v>
      </c>
      <c r="BN33" s="137">
        <f t="shared" si="6"/>
        <v>71040</v>
      </c>
      <c r="BO33" s="137">
        <f t="shared" si="6"/>
        <v>88209</v>
      </c>
      <c r="BP33" s="137">
        <f t="shared" si="6"/>
        <v>54881</v>
      </c>
      <c r="BQ33" s="137">
        <f t="shared" si="6"/>
        <v>15545</v>
      </c>
      <c r="BR33" s="137">
        <f t="shared" si="6"/>
        <v>45876</v>
      </c>
      <c r="BS33" s="137">
        <f t="shared" si="6"/>
        <v>0</v>
      </c>
      <c r="BT33" s="137">
        <f t="shared" si="6"/>
        <v>-36735</v>
      </c>
      <c r="BU33" s="138">
        <f t="shared" si="6"/>
        <v>772065</v>
      </c>
    </row>
    <row r="34" spans="2:73" x14ac:dyDescent="0.35">
      <c r="B34" s="135" t="s">
        <v>259</v>
      </c>
      <c r="C34" s="135">
        <v>-412902</v>
      </c>
      <c r="D34" s="135"/>
      <c r="E34" s="135">
        <v>-124667</v>
      </c>
      <c r="F34" s="135">
        <v>-81065</v>
      </c>
      <c r="G34" s="135">
        <v>-44476</v>
      </c>
      <c r="H34" s="135">
        <v>-8630</v>
      </c>
      <c r="I34" s="135">
        <v>-38035</v>
      </c>
      <c r="J34" s="135">
        <v>0</v>
      </c>
      <c r="K34" s="135">
        <v>34660</v>
      </c>
      <c r="L34" s="136">
        <v>-675115</v>
      </c>
      <c r="N34" s="135" t="s">
        <v>259</v>
      </c>
      <c r="O34" s="135">
        <v>-819754</v>
      </c>
      <c r="P34" s="135">
        <v>0</v>
      </c>
      <c r="Q34" s="135">
        <v>-199307</v>
      </c>
      <c r="R34" s="135">
        <v>-157467</v>
      </c>
      <c r="S34" s="135">
        <v>-80282</v>
      </c>
      <c r="T34" s="135">
        <v>-20669</v>
      </c>
      <c r="U34" s="135">
        <v>-94051</v>
      </c>
      <c r="V34" s="135">
        <v>0</v>
      </c>
      <c r="W34" s="135">
        <v>67744</v>
      </c>
      <c r="X34" s="136">
        <v>-1303786</v>
      </c>
      <c r="Z34" s="135" t="s">
        <v>259</v>
      </c>
      <c r="AA34" s="135">
        <v>-1262846</v>
      </c>
      <c r="AB34" s="135">
        <v>0</v>
      </c>
      <c r="AC34" s="135">
        <v>-250612</v>
      </c>
      <c r="AD34" s="135">
        <v>-230682</v>
      </c>
      <c r="AE34" s="135">
        <v>-123806</v>
      </c>
      <c r="AF34" s="135">
        <v>-31310</v>
      </c>
      <c r="AG34" s="135">
        <v>-139632</v>
      </c>
      <c r="AH34" s="135">
        <v>0</v>
      </c>
      <c r="AI34" s="135">
        <v>97366</v>
      </c>
      <c r="AJ34" s="136">
        <v>-1941522</v>
      </c>
      <c r="AM34" s="135" t="s">
        <v>259</v>
      </c>
      <c r="AN34" s="135">
        <f t="shared" si="7"/>
        <v>-412902</v>
      </c>
      <c r="AO34" s="135">
        <f t="shared" si="4"/>
        <v>0</v>
      </c>
      <c r="AP34" s="135">
        <f t="shared" si="4"/>
        <v>-124667</v>
      </c>
      <c r="AQ34" s="135">
        <f t="shared" si="4"/>
        <v>-81065</v>
      </c>
      <c r="AR34" s="135">
        <f t="shared" si="4"/>
        <v>-44476</v>
      </c>
      <c r="AS34" s="135">
        <f t="shared" si="4"/>
        <v>-8630</v>
      </c>
      <c r="AT34" s="135">
        <f t="shared" si="4"/>
        <v>-38035</v>
      </c>
      <c r="AU34" s="135">
        <f t="shared" si="4"/>
        <v>0</v>
      </c>
      <c r="AV34" s="135">
        <f t="shared" si="4"/>
        <v>34660</v>
      </c>
      <c r="AW34" s="136">
        <f t="shared" si="4"/>
        <v>-675115</v>
      </c>
      <c r="AY34" s="135" t="s">
        <v>259</v>
      </c>
      <c r="AZ34" s="135">
        <f t="shared" si="8"/>
        <v>-406852</v>
      </c>
      <c r="BA34" s="135">
        <f t="shared" si="5"/>
        <v>0</v>
      </c>
      <c r="BB34" s="135">
        <f t="shared" si="5"/>
        <v>-74640</v>
      </c>
      <c r="BC34" s="135">
        <f t="shared" si="5"/>
        <v>-76402</v>
      </c>
      <c r="BD34" s="135">
        <f t="shared" si="5"/>
        <v>-35806</v>
      </c>
      <c r="BE34" s="135">
        <f t="shared" si="5"/>
        <v>-12039</v>
      </c>
      <c r="BF34" s="135">
        <f t="shared" si="5"/>
        <v>-56016</v>
      </c>
      <c r="BG34" s="135">
        <f t="shared" si="5"/>
        <v>0</v>
      </c>
      <c r="BH34" s="135">
        <f t="shared" si="5"/>
        <v>33084</v>
      </c>
      <c r="BI34" s="136">
        <f t="shared" si="5"/>
        <v>-628671</v>
      </c>
      <c r="BK34" s="135" t="s">
        <v>259</v>
      </c>
      <c r="BL34" s="135">
        <f t="shared" si="6"/>
        <v>-443092</v>
      </c>
      <c r="BM34" s="135">
        <f t="shared" si="6"/>
        <v>0</v>
      </c>
      <c r="BN34" s="135">
        <f t="shared" si="6"/>
        <v>-51305</v>
      </c>
      <c r="BO34" s="135">
        <f t="shared" si="6"/>
        <v>-73215</v>
      </c>
      <c r="BP34" s="135">
        <f t="shared" si="6"/>
        <v>-43524</v>
      </c>
      <c r="BQ34" s="135">
        <f t="shared" si="6"/>
        <v>-10641</v>
      </c>
      <c r="BR34" s="135">
        <f t="shared" si="6"/>
        <v>-45581</v>
      </c>
      <c r="BS34" s="135">
        <f t="shared" si="6"/>
        <v>0</v>
      </c>
      <c r="BT34" s="135">
        <f t="shared" si="6"/>
        <v>29622</v>
      </c>
      <c r="BU34" s="136">
        <f t="shared" si="6"/>
        <v>-637736</v>
      </c>
    </row>
    <row r="35" spans="2:73" x14ac:dyDescent="0.35">
      <c r="B35" s="137" t="s">
        <v>260</v>
      </c>
      <c r="C35" s="137">
        <v>110583</v>
      </c>
      <c r="D35" s="137"/>
      <c r="E35" s="137">
        <v>44172</v>
      </c>
      <c r="F35" s="137">
        <v>21561</v>
      </c>
      <c r="G35" s="137">
        <v>12611</v>
      </c>
      <c r="H35" s="137">
        <v>5090</v>
      </c>
      <c r="I35" s="137">
        <v>3100</v>
      </c>
      <c r="J35" s="137">
        <v>0</v>
      </c>
      <c r="K35" s="137">
        <v>-11160</v>
      </c>
      <c r="L35" s="138">
        <v>185957</v>
      </c>
      <c r="N35" s="137" t="s">
        <v>260</v>
      </c>
      <c r="O35" s="137">
        <v>254695</v>
      </c>
      <c r="P35" s="137">
        <v>0</v>
      </c>
      <c r="Q35" s="137">
        <v>76366</v>
      </c>
      <c r="R35" s="137">
        <v>41535</v>
      </c>
      <c r="S35" s="137">
        <v>25923</v>
      </c>
      <c r="T35" s="137">
        <v>11817</v>
      </c>
      <c r="U35" s="137">
        <v>1196</v>
      </c>
      <c r="V35" s="137">
        <v>0</v>
      </c>
      <c r="W35" s="137">
        <v>-19533</v>
      </c>
      <c r="X35" s="138">
        <v>391999</v>
      </c>
      <c r="Z35" s="137" t="s">
        <v>260</v>
      </c>
      <c r="AA35" s="137">
        <v>344852</v>
      </c>
      <c r="AB35" s="137">
        <v>0</v>
      </c>
      <c r="AC35" s="137">
        <v>96101</v>
      </c>
      <c r="AD35" s="137">
        <v>56529</v>
      </c>
      <c r="AE35" s="137">
        <v>37280</v>
      </c>
      <c r="AF35" s="137">
        <v>16721</v>
      </c>
      <c r="AG35" s="137">
        <v>1491</v>
      </c>
      <c r="AH35" s="137">
        <v>0</v>
      </c>
      <c r="AI35" s="137">
        <v>-26646</v>
      </c>
      <c r="AJ35" s="138">
        <v>526328</v>
      </c>
      <c r="AM35" s="137" t="s">
        <v>260</v>
      </c>
      <c r="AN35" s="137">
        <f t="shared" si="7"/>
        <v>110583</v>
      </c>
      <c r="AO35" s="137">
        <f t="shared" si="4"/>
        <v>0</v>
      </c>
      <c r="AP35" s="137">
        <f t="shared" si="4"/>
        <v>44172</v>
      </c>
      <c r="AQ35" s="137">
        <f t="shared" si="4"/>
        <v>21561</v>
      </c>
      <c r="AR35" s="137">
        <f t="shared" si="4"/>
        <v>12611</v>
      </c>
      <c r="AS35" s="137">
        <f t="shared" si="4"/>
        <v>5090</v>
      </c>
      <c r="AT35" s="137">
        <f t="shared" si="4"/>
        <v>3100</v>
      </c>
      <c r="AU35" s="137">
        <f t="shared" si="4"/>
        <v>0</v>
      </c>
      <c r="AV35" s="137">
        <f t="shared" si="4"/>
        <v>-11160</v>
      </c>
      <c r="AW35" s="138">
        <f t="shared" si="4"/>
        <v>185957</v>
      </c>
      <c r="AY35" s="137" t="s">
        <v>260</v>
      </c>
      <c r="AZ35" s="137">
        <f t="shared" si="8"/>
        <v>144112</v>
      </c>
      <c r="BA35" s="137">
        <f t="shared" si="5"/>
        <v>0</v>
      </c>
      <c r="BB35" s="137">
        <f t="shared" si="5"/>
        <v>32194</v>
      </c>
      <c r="BC35" s="137">
        <f t="shared" si="5"/>
        <v>19974</v>
      </c>
      <c r="BD35" s="137">
        <f t="shared" si="5"/>
        <v>13312</v>
      </c>
      <c r="BE35" s="137">
        <f t="shared" si="5"/>
        <v>6727</v>
      </c>
      <c r="BF35" s="137">
        <f t="shared" si="5"/>
        <v>-1904</v>
      </c>
      <c r="BG35" s="137">
        <f t="shared" si="5"/>
        <v>0</v>
      </c>
      <c r="BH35" s="137">
        <f t="shared" si="5"/>
        <v>-8373</v>
      </c>
      <c r="BI35" s="138">
        <f t="shared" si="5"/>
        <v>206042</v>
      </c>
      <c r="BK35" s="137" t="s">
        <v>260</v>
      </c>
      <c r="BL35" s="137">
        <f t="shared" si="6"/>
        <v>90157</v>
      </c>
      <c r="BM35" s="137">
        <f t="shared" si="6"/>
        <v>0</v>
      </c>
      <c r="BN35" s="137">
        <f t="shared" si="6"/>
        <v>19735</v>
      </c>
      <c r="BO35" s="137">
        <f t="shared" si="6"/>
        <v>14994</v>
      </c>
      <c r="BP35" s="137">
        <f t="shared" si="6"/>
        <v>11357</v>
      </c>
      <c r="BQ35" s="137">
        <f t="shared" si="6"/>
        <v>4904</v>
      </c>
      <c r="BR35" s="137">
        <f t="shared" si="6"/>
        <v>295</v>
      </c>
      <c r="BS35" s="137">
        <f t="shared" si="6"/>
        <v>0</v>
      </c>
      <c r="BT35" s="137">
        <f t="shared" si="6"/>
        <v>-7113</v>
      </c>
      <c r="BU35" s="138">
        <f t="shared" si="6"/>
        <v>134329</v>
      </c>
    </row>
    <row r="36" spans="2:73" x14ac:dyDescent="0.35">
      <c r="B36" s="135" t="s">
        <v>261</v>
      </c>
      <c r="C36" s="135">
        <v>-38445</v>
      </c>
      <c r="D36" s="135"/>
      <c r="E36" s="135">
        <v>-8790</v>
      </c>
      <c r="F36" s="135">
        <v>-2741</v>
      </c>
      <c r="G36" s="135">
        <v>-6845</v>
      </c>
      <c r="H36" s="135">
        <v>-1660</v>
      </c>
      <c r="I36" s="135">
        <v>-730</v>
      </c>
      <c r="J36" s="135">
        <v>0</v>
      </c>
      <c r="K36" s="135">
        <v>10281</v>
      </c>
      <c r="L36" s="136">
        <v>-48930</v>
      </c>
      <c r="N36" s="135" t="s">
        <v>261</v>
      </c>
      <c r="O36" s="135">
        <v>-86078</v>
      </c>
      <c r="P36" s="135">
        <v>0</v>
      </c>
      <c r="Q36" s="135">
        <v>-18144</v>
      </c>
      <c r="R36" s="135">
        <v>-5090</v>
      </c>
      <c r="S36" s="135">
        <v>-13298</v>
      </c>
      <c r="T36" s="135">
        <v>-3642</v>
      </c>
      <c r="U36" s="135">
        <v>-1182</v>
      </c>
      <c r="V36" s="135">
        <v>0</v>
      </c>
      <c r="W36" s="135">
        <v>18653</v>
      </c>
      <c r="X36" s="136">
        <v>-108781</v>
      </c>
      <c r="Z36" s="135" t="s">
        <v>261</v>
      </c>
      <c r="AA36" s="135">
        <v>-130873</v>
      </c>
      <c r="AB36" s="135">
        <v>0</v>
      </c>
      <c r="AC36" s="135">
        <v>-27174</v>
      </c>
      <c r="AD36" s="135">
        <v>-7540</v>
      </c>
      <c r="AE36" s="135">
        <v>-19236</v>
      </c>
      <c r="AF36" s="135">
        <v>-5610</v>
      </c>
      <c r="AG36" s="135">
        <v>-1359</v>
      </c>
      <c r="AH36" s="135">
        <v>0</v>
      </c>
      <c r="AI36" s="135">
        <v>27742</v>
      </c>
      <c r="AJ36" s="136">
        <v>-164050</v>
      </c>
      <c r="AM36" s="135" t="s">
        <v>261</v>
      </c>
      <c r="AN36" s="135">
        <f t="shared" si="7"/>
        <v>-38445</v>
      </c>
      <c r="AO36" s="135">
        <f t="shared" si="4"/>
        <v>0</v>
      </c>
      <c r="AP36" s="135">
        <f t="shared" si="4"/>
        <v>-8790</v>
      </c>
      <c r="AQ36" s="135">
        <f t="shared" si="4"/>
        <v>-2741</v>
      </c>
      <c r="AR36" s="135">
        <f t="shared" si="4"/>
        <v>-6845</v>
      </c>
      <c r="AS36" s="135">
        <f t="shared" si="4"/>
        <v>-1660</v>
      </c>
      <c r="AT36" s="135">
        <f t="shared" si="4"/>
        <v>-730</v>
      </c>
      <c r="AU36" s="135">
        <f t="shared" si="4"/>
        <v>0</v>
      </c>
      <c r="AV36" s="135">
        <f t="shared" si="4"/>
        <v>10281</v>
      </c>
      <c r="AW36" s="136">
        <f t="shared" si="4"/>
        <v>-48930</v>
      </c>
      <c r="AY36" s="135" t="s">
        <v>261</v>
      </c>
      <c r="AZ36" s="135">
        <f t="shared" si="8"/>
        <v>-47633</v>
      </c>
      <c r="BA36" s="135">
        <f t="shared" si="5"/>
        <v>0</v>
      </c>
      <c r="BB36" s="135">
        <f t="shared" si="5"/>
        <v>-9354</v>
      </c>
      <c r="BC36" s="135">
        <f t="shared" si="5"/>
        <v>-2349</v>
      </c>
      <c r="BD36" s="135">
        <f t="shared" si="5"/>
        <v>-6453</v>
      </c>
      <c r="BE36" s="135">
        <f t="shared" si="5"/>
        <v>-1982</v>
      </c>
      <c r="BF36" s="135">
        <f t="shared" si="5"/>
        <v>-452</v>
      </c>
      <c r="BG36" s="135">
        <f t="shared" si="5"/>
        <v>0</v>
      </c>
      <c r="BH36" s="135">
        <f t="shared" si="5"/>
        <v>8372</v>
      </c>
      <c r="BI36" s="136">
        <f t="shared" si="5"/>
        <v>-59851</v>
      </c>
      <c r="BK36" s="135" t="s">
        <v>261</v>
      </c>
      <c r="BL36" s="135">
        <f t="shared" si="6"/>
        <v>-44795</v>
      </c>
      <c r="BM36" s="135">
        <f t="shared" si="6"/>
        <v>0</v>
      </c>
      <c r="BN36" s="135">
        <f t="shared" si="6"/>
        <v>-9030</v>
      </c>
      <c r="BO36" s="135">
        <f t="shared" si="6"/>
        <v>-2450</v>
      </c>
      <c r="BP36" s="135">
        <f t="shared" si="6"/>
        <v>-5938</v>
      </c>
      <c r="BQ36" s="135">
        <f t="shared" si="6"/>
        <v>-1968</v>
      </c>
      <c r="BR36" s="135">
        <f t="shared" si="6"/>
        <v>-177</v>
      </c>
      <c r="BS36" s="135">
        <f t="shared" si="6"/>
        <v>0</v>
      </c>
      <c r="BT36" s="135">
        <f t="shared" si="6"/>
        <v>9089</v>
      </c>
      <c r="BU36" s="136">
        <f t="shared" si="6"/>
        <v>-55269</v>
      </c>
    </row>
    <row r="37" spans="2:73" x14ac:dyDescent="0.35">
      <c r="B37" s="135" t="s">
        <v>262</v>
      </c>
      <c r="C37" s="135">
        <v>-17889</v>
      </c>
      <c r="D37" s="135"/>
      <c r="E37" s="135">
        <v>-7833</v>
      </c>
      <c r="F37" s="135">
        <v>-921</v>
      </c>
      <c r="G37" s="135">
        <v>-1088</v>
      </c>
      <c r="H37" s="135">
        <v>-562</v>
      </c>
      <c r="I37" s="135">
        <v>-3973</v>
      </c>
      <c r="J37" s="135">
        <v>-19532</v>
      </c>
      <c r="K37" s="135">
        <v>1183</v>
      </c>
      <c r="L37" s="136">
        <v>-50615</v>
      </c>
      <c r="N37" s="135" t="s">
        <v>262</v>
      </c>
      <c r="O37" s="135">
        <v>-36639</v>
      </c>
      <c r="P37" s="135">
        <v>0</v>
      </c>
      <c r="Q37" s="135">
        <v>-15237</v>
      </c>
      <c r="R37" s="135">
        <v>-1900</v>
      </c>
      <c r="S37" s="135">
        <v>-2701</v>
      </c>
      <c r="T37" s="135">
        <v>-1525</v>
      </c>
      <c r="U37" s="135">
        <v>-4789</v>
      </c>
      <c r="V37" s="135">
        <v>-37210</v>
      </c>
      <c r="W37" s="135">
        <v>2902</v>
      </c>
      <c r="X37" s="136">
        <v>-97099</v>
      </c>
      <c r="Z37" s="135" t="s">
        <v>262</v>
      </c>
      <c r="AA37" s="135">
        <v>-52640</v>
      </c>
      <c r="AB37" s="135">
        <v>0</v>
      </c>
      <c r="AC37" s="135">
        <v>-21574</v>
      </c>
      <c r="AD37" s="135">
        <v>-2811</v>
      </c>
      <c r="AE37" s="135">
        <v>-3624</v>
      </c>
      <c r="AF37" s="135">
        <v>-2302</v>
      </c>
      <c r="AG37" s="135">
        <v>-6491</v>
      </c>
      <c r="AH37" s="135">
        <v>-50995</v>
      </c>
      <c r="AI37" s="135">
        <v>2199</v>
      </c>
      <c r="AJ37" s="136">
        <v>-138238</v>
      </c>
      <c r="AM37" s="135" t="s">
        <v>262</v>
      </c>
      <c r="AN37" s="135">
        <f t="shared" si="7"/>
        <v>-17889</v>
      </c>
      <c r="AO37" s="135">
        <f t="shared" si="4"/>
        <v>0</v>
      </c>
      <c r="AP37" s="135">
        <f t="shared" si="4"/>
        <v>-7833</v>
      </c>
      <c r="AQ37" s="135">
        <f t="shared" si="4"/>
        <v>-921</v>
      </c>
      <c r="AR37" s="135">
        <f t="shared" si="4"/>
        <v>-1088</v>
      </c>
      <c r="AS37" s="135">
        <f t="shared" si="4"/>
        <v>-562</v>
      </c>
      <c r="AT37" s="135">
        <f t="shared" si="4"/>
        <v>-3973</v>
      </c>
      <c r="AU37" s="135">
        <f t="shared" si="4"/>
        <v>-19532</v>
      </c>
      <c r="AV37" s="135">
        <f t="shared" si="4"/>
        <v>1183</v>
      </c>
      <c r="AW37" s="136">
        <f t="shared" si="4"/>
        <v>-50615</v>
      </c>
      <c r="AY37" s="135" t="s">
        <v>262</v>
      </c>
      <c r="AZ37" s="135">
        <f t="shared" si="8"/>
        <v>-18750</v>
      </c>
      <c r="BA37" s="135">
        <f t="shared" si="5"/>
        <v>0</v>
      </c>
      <c r="BB37" s="135">
        <f t="shared" si="5"/>
        <v>-7404</v>
      </c>
      <c r="BC37" s="135">
        <f t="shared" si="5"/>
        <v>-979</v>
      </c>
      <c r="BD37" s="135">
        <f t="shared" si="5"/>
        <v>-1613</v>
      </c>
      <c r="BE37" s="135">
        <f t="shared" si="5"/>
        <v>-963</v>
      </c>
      <c r="BF37" s="135">
        <f t="shared" si="5"/>
        <v>-816</v>
      </c>
      <c r="BG37" s="135">
        <f t="shared" si="5"/>
        <v>-17678</v>
      </c>
      <c r="BH37" s="135">
        <f t="shared" si="5"/>
        <v>1719</v>
      </c>
      <c r="BI37" s="136">
        <f t="shared" si="5"/>
        <v>-46484</v>
      </c>
      <c r="BK37" s="135" t="s">
        <v>262</v>
      </c>
      <c r="BL37" s="135">
        <f t="shared" si="6"/>
        <v>-16001</v>
      </c>
      <c r="BM37" s="135">
        <f t="shared" si="6"/>
        <v>0</v>
      </c>
      <c r="BN37" s="135">
        <f t="shared" si="6"/>
        <v>-6337</v>
      </c>
      <c r="BO37" s="135">
        <f t="shared" si="6"/>
        <v>-911</v>
      </c>
      <c r="BP37" s="135">
        <f t="shared" si="6"/>
        <v>-923</v>
      </c>
      <c r="BQ37" s="135">
        <f t="shared" si="6"/>
        <v>-777</v>
      </c>
      <c r="BR37" s="135">
        <f t="shared" si="6"/>
        <v>-1702</v>
      </c>
      <c r="BS37" s="135">
        <f t="shared" si="6"/>
        <v>-13785</v>
      </c>
      <c r="BT37" s="135">
        <f t="shared" si="6"/>
        <v>-703</v>
      </c>
      <c r="BU37" s="136">
        <f t="shared" si="6"/>
        <v>-41139</v>
      </c>
    </row>
    <row r="38" spans="2:73" x14ac:dyDescent="0.35">
      <c r="B38" s="135" t="s">
        <v>263</v>
      </c>
      <c r="C38" s="135">
        <v>-473</v>
      </c>
      <c r="D38" s="135"/>
      <c r="E38" s="135">
        <v>418</v>
      </c>
      <c r="F38" s="135">
        <v>-4</v>
      </c>
      <c r="G38" s="135">
        <v>-4</v>
      </c>
      <c r="H38" s="135">
        <v>-4</v>
      </c>
      <c r="I38" s="135">
        <v>570</v>
      </c>
      <c r="J38" s="135">
        <v>13</v>
      </c>
      <c r="K38" s="135">
        <v>0</v>
      </c>
      <c r="L38" s="136">
        <v>516</v>
      </c>
      <c r="N38" s="135" t="s">
        <v>263</v>
      </c>
      <c r="O38" s="135">
        <v>-2829</v>
      </c>
      <c r="P38" s="135">
        <v>0</v>
      </c>
      <c r="Q38" s="135">
        <v>166</v>
      </c>
      <c r="R38" s="135">
        <v>11</v>
      </c>
      <c r="S38" s="135">
        <v>1</v>
      </c>
      <c r="T38" s="135">
        <v>-8</v>
      </c>
      <c r="U38" s="135">
        <v>1273</v>
      </c>
      <c r="V38" s="135">
        <v>0</v>
      </c>
      <c r="W38" s="135">
        <v>0</v>
      </c>
      <c r="X38" s="136">
        <v>-1386</v>
      </c>
      <c r="Z38" s="135" t="s">
        <v>263</v>
      </c>
      <c r="AA38" s="135">
        <v>-4468</v>
      </c>
      <c r="AB38" s="135">
        <v>0</v>
      </c>
      <c r="AC38" s="135">
        <v>417</v>
      </c>
      <c r="AD38" s="135">
        <v>15</v>
      </c>
      <c r="AE38" s="135">
        <v>0</v>
      </c>
      <c r="AF38" s="135">
        <v>-12</v>
      </c>
      <c r="AG38" s="135">
        <v>997</v>
      </c>
      <c r="AH38" s="135">
        <v>0</v>
      </c>
      <c r="AI38" s="135">
        <v>0</v>
      </c>
      <c r="AJ38" s="136">
        <v>-3051</v>
      </c>
      <c r="AM38" s="135" t="s">
        <v>263</v>
      </c>
      <c r="AN38" s="135">
        <f t="shared" si="7"/>
        <v>-473</v>
      </c>
      <c r="AO38" s="135">
        <f t="shared" si="4"/>
        <v>0</v>
      </c>
      <c r="AP38" s="135">
        <f t="shared" si="4"/>
        <v>418</v>
      </c>
      <c r="AQ38" s="135">
        <f t="shared" si="4"/>
        <v>-4</v>
      </c>
      <c r="AR38" s="135">
        <f t="shared" si="4"/>
        <v>-4</v>
      </c>
      <c r="AS38" s="135">
        <f t="shared" si="4"/>
        <v>-4</v>
      </c>
      <c r="AT38" s="135">
        <f t="shared" si="4"/>
        <v>570</v>
      </c>
      <c r="AU38" s="135">
        <f t="shared" si="4"/>
        <v>13</v>
      </c>
      <c r="AV38" s="135">
        <f t="shared" si="4"/>
        <v>0</v>
      </c>
      <c r="AW38" s="136">
        <f t="shared" si="4"/>
        <v>516</v>
      </c>
      <c r="AY38" s="135" t="s">
        <v>263</v>
      </c>
      <c r="AZ38" s="135">
        <f t="shared" si="8"/>
        <v>-2356</v>
      </c>
      <c r="BA38" s="135">
        <f t="shared" si="5"/>
        <v>0</v>
      </c>
      <c r="BB38" s="135">
        <f t="shared" si="5"/>
        <v>-252</v>
      </c>
      <c r="BC38" s="135">
        <f t="shared" si="5"/>
        <v>15</v>
      </c>
      <c r="BD38" s="135">
        <f t="shared" si="5"/>
        <v>5</v>
      </c>
      <c r="BE38" s="135">
        <f t="shared" si="5"/>
        <v>-4</v>
      </c>
      <c r="BF38" s="135">
        <f t="shared" si="5"/>
        <v>703</v>
      </c>
      <c r="BG38" s="135">
        <f t="shared" si="5"/>
        <v>-13</v>
      </c>
      <c r="BH38" s="135">
        <f t="shared" si="5"/>
        <v>0</v>
      </c>
      <c r="BI38" s="136">
        <f t="shared" si="5"/>
        <v>-1902</v>
      </c>
      <c r="BK38" s="135" t="s">
        <v>263</v>
      </c>
      <c r="BL38" s="135">
        <f t="shared" si="6"/>
        <v>-1639</v>
      </c>
      <c r="BM38" s="135">
        <f t="shared" si="6"/>
        <v>0</v>
      </c>
      <c r="BN38" s="135">
        <f t="shared" si="6"/>
        <v>251</v>
      </c>
      <c r="BO38" s="135">
        <f t="shared" si="6"/>
        <v>4</v>
      </c>
      <c r="BP38" s="135">
        <f t="shared" si="6"/>
        <v>-1</v>
      </c>
      <c r="BQ38" s="135">
        <f t="shared" si="6"/>
        <v>-4</v>
      </c>
      <c r="BR38" s="135">
        <f t="shared" si="6"/>
        <v>-276</v>
      </c>
      <c r="BS38" s="135">
        <f t="shared" si="6"/>
        <v>0</v>
      </c>
      <c r="BT38" s="135">
        <f t="shared" si="6"/>
        <v>0</v>
      </c>
      <c r="BU38" s="136">
        <f t="shared" si="6"/>
        <v>-1665</v>
      </c>
    </row>
    <row r="39" spans="2:73" x14ac:dyDescent="0.35">
      <c r="B39" s="135" t="s">
        <v>264</v>
      </c>
      <c r="C39" s="135">
        <v>49874</v>
      </c>
      <c r="D39" s="135"/>
      <c r="E39" s="135">
        <v>1177</v>
      </c>
      <c r="F39" s="135">
        <v>4</v>
      </c>
      <c r="G39" s="135">
        <v>-31</v>
      </c>
      <c r="H39" s="135">
        <v>898</v>
      </c>
      <c r="I39" s="135">
        <v>356</v>
      </c>
      <c r="J39" s="135">
        <v>-699</v>
      </c>
      <c r="K39" s="135">
        <v>-1259</v>
      </c>
      <c r="L39" s="136">
        <v>50320</v>
      </c>
      <c r="N39" s="135" t="s">
        <v>264</v>
      </c>
      <c r="O39" s="135">
        <v>51433</v>
      </c>
      <c r="P39" s="135">
        <v>0</v>
      </c>
      <c r="Q39" s="135">
        <v>1738</v>
      </c>
      <c r="R39" s="135">
        <v>-95</v>
      </c>
      <c r="S39" s="135">
        <v>488</v>
      </c>
      <c r="T39" s="135">
        <v>1149</v>
      </c>
      <c r="U39" s="135">
        <v>1014</v>
      </c>
      <c r="V39" s="135">
        <v>295</v>
      </c>
      <c r="W39" s="135">
        <v>-2908</v>
      </c>
      <c r="X39" s="136">
        <v>53114</v>
      </c>
      <c r="Z39" s="135" t="s">
        <v>264</v>
      </c>
      <c r="AA39" s="135">
        <v>73005</v>
      </c>
      <c r="AB39" s="135">
        <v>0</v>
      </c>
      <c r="AC39" s="135">
        <v>2246</v>
      </c>
      <c r="AD39" s="135">
        <v>-749</v>
      </c>
      <c r="AE39" s="135">
        <v>407</v>
      </c>
      <c r="AF39" s="135">
        <v>1160</v>
      </c>
      <c r="AG39" s="135">
        <v>2085</v>
      </c>
      <c r="AH39" s="135">
        <v>506</v>
      </c>
      <c r="AI39" s="135">
        <v>-4308</v>
      </c>
      <c r="AJ39" s="136">
        <v>74352</v>
      </c>
      <c r="AM39" s="135" t="s">
        <v>264</v>
      </c>
      <c r="AN39" s="135">
        <f t="shared" si="7"/>
        <v>49874</v>
      </c>
      <c r="AO39" s="135">
        <f t="shared" si="4"/>
        <v>0</v>
      </c>
      <c r="AP39" s="135">
        <f t="shared" si="4"/>
        <v>1177</v>
      </c>
      <c r="AQ39" s="135">
        <f t="shared" si="4"/>
        <v>4</v>
      </c>
      <c r="AR39" s="135">
        <f t="shared" si="4"/>
        <v>-31</v>
      </c>
      <c r="AS39" s="135">
        <f t="shared" si="4"/>
        <v>898</v>
      </c>
      <c r="AT39" s="135">
        <f t="shared" si="4"/>
        <v>356</v>
      </c>
      <c r="AU39" s="135">
        <f t="shared" si="4"/>
        <v>-699</v>
      </c>
      <c r="AV39" s="135">
        <f t="shared" si="4"/>
        <v>-1259</v>
      </c>
      <c r="AW39" s="136">
        <f t="shared" si="4"/>
        <v>50320</v>
      </c>
      <c r="AY39" s="135" t="s">
        <v>264</v>
      </c>
      <c r="AZ39" s="135">
        <f t="shared" si="8"/>
        <v>1559</v>
      </c>
      <c r="BA39" s="135">
        <f t="shared" si="5"/>
        <v>0</v>
      </c>
      <c r="BB39" s="135">
        <f t="shared" si="5"/>
        <v>561</v>
      </c>
      <c r="BC39" s="135">
        <f t="shared" si="5"/>
        <v>-99</v>
      </c>
      <c r="BD39" s="135">
        <f t="shared" si="5"/>
        <v>519</v>
      </c>
      <c r="BE39" s="135">
        <f t="shared" si="5"/>
        <v>251</v>
      </c>
      <c r="BF39" s="135">
        <f t="shared" si="5"/>
        <v>658</v>
      </c>
      <c r="BG39" s="135">
        <f t="shared" si="5"/>
        <v>994</v>
      </c>
      <c r="BH39" s="135">
        <f t="shared" si="5"/>
        <v>-1649</v>
      </c>
      <c r="BI39" s="136">
        <f t="shared" si="5"/>
        <v>2794</v>
      </c>
      <c r="BK39" s="135" t="s">
        <v>264</v>
      </c>
      <c r="BL39" s="135">
        <f t="shared" si="6"/>
        <v>21572</v>
      </c>
      <c r="BM39" s="135">
        <f t="shared" si="6"/>
        <v>0</v>
      </c>
      <c r="BN39" s="135">
        <f t="shared" si="6"/>
        <v>508</v>
      </c>
      <c r="BO39" s="135">
        <f t="shared" si="6"/>
        <v>-654</v>
      </c>
      <c r="BP39" s="135">
        <f t="shared" si="6"/>
        <v>-81</v>
      </c>
      <c r="BQ39" s="135">
        <f t="shared" si="6"/>
        <v>11</v>
      </c>
      <c r="BR39" s="135">
        <f t="shared" si="6"/>
        <v>1071</v>
      </c>
      <c r="BS39" s="135">
        <f t="shared" si="6"/>
        <v>211</v>
      </c>
      <c r="BT39" s="135">
        <f t="shared" si="6"/>
        <v>-1400</v>
      </c>
      <c r="BU39" s="136">
        <f t="shared" si="6"/>
        <v>21238</v>
      </c>
    </row>
    <row r="40" spans="2:73" x14ac:dyDescent="0.35">
      <c r="B40" s="137" t="s">
        <v>265</v>
      </c>
      <c r="C40" s="137">
        <v>103650</v>
      </c>
      <c r="D40" s="137"/>
      <c r="E40" s="137">
        <v>29144</v>
      </c>
      <c r="F40" s="137">
        <v>17899</v>
      </c>
      <c r="G40" s="137">
        <v>4643</v>
      </c>
      <c r="H40" s="137">
        <v>3762</v>
      </c>
      <c r="I40" s="137">
        <v>-677</v>
      </c>
      <c r="J40" s="137">
        <v>-20218</v>
      </c>
      <c r="K40" s="137">
        <v>-955</v>
      </c>
      <c r="L40" s="138">
        <v>137248</v>
      </c>
      <c r="N40" s="137" t="s">
        <v>265</v>
      </c>
      <c r="O40" s="137">
        <v>180582</v>
      </c>
      <c r="P40" s="137">
        <v>0</v>
      </c>
      <c r="Q40" s="137">
        <v>44889</v>
      </c>
      <c r="R40" s="137">
        <v>34461</v>
      </c>
      <c r="S40" s="137">
        <v>10413</v>
      </c>
      <c r="T40" s="137">
        <v>7791</v>
      </c>
      <c r="U40" s="137">
        <v>-2488</v>
      </c>
      <c r="V40" s="137">
        <v>-36915</v>
      </c>
      <c r="W40" s="137">
        <v>-886</v>
      </c>
      <c r="X40" s="138">
        <v>237847</v>
      </c>
      <c r="Z40" s="137" t="s">
        <v>265</v>
      </c>
      <c r="AA40" s="137">
        <v>229876</v>
      </c>
      <c r="AB40" s="137">
        <v>0</v>
      </c>
      <c r="AC40" s="137">
        <v>50016</v>
      </c>
      <c r="AD40" s="137">
        <v>45444</v>
      </c>
      <c r="AE40" s="137">
        <v>14827</v>
      </c>
      <c r="AF40" s="137">
        <v>9957</v>
      </c>
      <c r="AG40" s="137">
        <v>-3277</v>
      </c>
      <c r="AH40" s="137">
        <v>-50489</v>
      </c>
      <c r="AI40" s="137">
        <v>-1013</v>
      </c>
      <c r="AJ40" s="138">
        <v>295341</v>
      </c>
      <c r="AM40" s="137" t="s">
        <v>265</v>
      </c>
      <c r="AN40" s="137">
        <f t="shared" si="7"/>
        <v>103650</v>
      </c>
      <c r="AO40" s="137">
        <f t="shared" si="4"/>
        <v>0</v>
      </c>
      <c r="AP40" s="137">
        <f t="shared" si="4"/>
        <v>29144</v>
      </c>
      <c r="AQ40" s="137">
        <f t="shared" si="4"/>
        <v>17899</v>
      </c>
      <c r="AR40" s="137">
        <f t="shared" si="4"/>
        <v>4643</v>
      </c>
      <c r="AS40" s="137">
        <f t="shared" si="4"/>
        <v>3762</v>
      </c>
      <c r="AT40" s="137">
        <f t="shared" si="4"/>
        <v>-677</v>
      </c>
      <c r="AU40" s="137">
        <f t="shared" si="4"/>
        <v>-20218</v>
      </c>
      <c r="AV40" s="137">
        <f t="shared" si="4"/>
        <v>-955</v>
      </c>
      <c r="AW40" s="138">
        <f t="shared" si="4"/>
        <v>137248</v>
      </c>
      <c r="AY40" s="137" t="s">
        <v>265</v>
      </c>
      <c r="AZ40" s="137">
        <f t="shared" si="8"/>
        <v>76932</v>
      </c>
      <c r="BA40" s="137">
        <f t="shared" si="5"/>
        <v>0</v>
      </c>
      <c r="BB40" s="137">
        <f t="shared" si="5"/>
        <v>15745</v>
      </c>
      <c r="BC40" s="137">
        <f t="shared" si="5"/>
        <v>16562</v>
      </c>
      <c r="BD40" s="137">
        <f t="shared" si="5"/>
        <v>5770</v>
      </c>
      <c r="BE40" s="137">
        <f t="shared" si="5"/>
        <v>4029</v>
      </c>
      <c r="BF40" s="137">
        <f t="shared" si="5"/>
        <v>-1811</v>
      </c>
      <c r="BG40" s="137">
        <f t="shared" si="5"/>
        <v>-16697</v>
      </c>
      <c r="BH40" s="137">
        <f t="shared" si="5"/>
        <v>69</v>
      </c>
      <c r="BI40" s="138">
        <f t="shared" si="5"/>
        <v>100599</v>
      </c>
      <c r="BK40" s="137" t="s">
        <v>265</v>
      </c>
      <c r="BL40" s="137">
        <f t="shared" si="6"/>
        <v>49294</v>
      </c>
      <c r="BM40" s="137">
        <f t="shared" si="6"/>
        <v>0</v>
      </c>
      <c r="BN40" s="137">
        <f t="shared" si="6"/>
        <v>5127</v>
      </c>
      <c r="BO40" s="137">
        <f t="shared" si="6"/>
        <v>10983</v>
      </c>
      <c r="BP40" s="137">
        <f t="shared" si="6"/>
        <v>4414</v>
      </c>
      <c r="BQ40" s="137">
        <f t="shared" si="6"/>
        <v>2166</v>
      </c>
      <c r="BR40" s="137">
        <f t="shared" si="6"/>
        <v>-789</v>
      </c>
      <c r="BS40" s="137">
        <f t="shared" si="6"/>
        <v>-13574</v>
      </c>
      <c r="BT40" s="137">
        <f t="shared" si="6"/>
        <v>-127</v>
      </c>
      <c r="BU40" s="138">
        <f t="shared" si="6"/>
        <v>57494</v>
      </c>
    </row>
    <row r="41" spans="2:73" ht="23.5" customHeight="1" x14ac:dyDescent="0.35">
      <c r="B41" s="135" t="s">
        <v>266</v>
      </c>
      <c r="C41" s="135">
        <v>1030</v>
      </c>
      <c r="D41" s="135"/>
      <c r="E41" s="135">
        <v>-246</v>
      </c>
      <c r="F41" s="135">
        <v>66</v>
      </c>
      <c r="G41" s="135">
        <v>402</v>
      </c>
      <c r="H41" s="135">
        <v>70</v>
      </c>
      <c r="I41" s="135">
        <v>336</v>
      </c>
      <c r="J41" s="135">
        <v>0</v>
      </c>
      <c r="K41" s="135">
        <v>-1</v>
      </c>
      <c r="L41" s="136">
        <v>1657</v>
      </c>
      <c r="N41" s="135" t="s">
        <v>266</v>
      </c>
      <c r="O41" s="135">
        <v>893</v>
      </c>
      <c r="P41" s="135">
        <v>0</v>
      </c>
      <c r="Q41" s="135">
        <v>-1032</v>
      </c>
      <c r="R41" s="135">
        <v>91</v>
      </c>
      <c r="S41" s="135">
        <v>-296</v>
      </c>
      <c r="T41" s="135">
        <v>78</v>
      </c>
      <c r="U41" s="135">
        <v>-64</v>
      </c>
      <c r="V41" s="135">
        <v>0</v>
      </c>
      <c r="W41" s="135">
        <v>0</v>
      </c>
      <c r="X41" s="136">
        <v>-330</v>
      </c>
      <c r="Z41" s="135" t="s">
        <v>266</v>
      </c>
      <c r="AA41" s="135">
        <v>631</v>
      </c>
      <c r="AB41" s="135">
        <v>0</v>
      </c>
      <c r="AC41" s="135">
        <v>-2606</v>
      </c>
      <c r="AD41" s="135">
        <v>93</v>
      </c>
      <c r="AE41" s="135">
        <v>379</v>
      </c>
      <c r="AF41" s="135">
        <v>-8</v>
      </c>
      <c r="AG41" s="135">
        <v>-312</v>
      </c>
      <c r="AH41" s="135">
        <v>0</v>
      </c>
      <c r="AI41" s="135">
        <v>0</v>
      </c>
      <c r="AJ41" s="136">
        <v>-1823</v>
      </c>
      <c r="AM41" s="135" t="s">
        <v>266</v>
      </c>
      <c r="AN41" s="135">
        <f t="shared" si="7"/>
        <v>1030</v>
      </c>
      <c r="AO41" s="135">
        <f t="shared" si="4"/>
        <v>0</v>
      </c>
      <c r="AP41" s="135">
        <f t="shared" si="4"/>
        <v>-246</v>
      </c>
      <c r="AQ41" s="135">
        <f t="shared" si="4"/>
        <v>66</v>
      </c>
      <c r="AR41" s="135">
        <f t="shared" si="4"/>
        <v>402</v>
      </c>
      <c r="AS41" s="135">
        <f t="shared" si="4"/>
        <v>70</v>
      </c>
      <c r="AT41" s="135">
        <f t="shared" si="4"/>
        <v>336</v>
      </c>
      <c r="AU41" s="135">
        <f t="shared" si="4"/>
        <v>0</v>
      </c>
      <c r="AV41" s="135">
        <f t="shared" si="4"/>
        <v>-1</v>
      </c>
      <c r="AW41" s="136">
        <f t="shared" si="4"/>
        <v>1657</v>
      </c>
      <c r="AY41" s="135" t="s">
        <v>266</v>
      </c>
      <c r="AZ41" s="135">
        <f t="shared" si="8"/>
        <v>-137</v>
      </c>
      <c r="BA41" s="135">
        <f t="shared" si="5"/>
        <v>0</v>
      </c>
      <c r="BB41" s="135">
        <f t="shared" si="5"/>
        <v>-786</v>
      </c>
      <c r="BC41" s="135">
        <f t="shared" si="5"/>
        <v>25</v>
      </c>
      <c r="BD41" s="135">
        <f t="shared" si="5"/>
        <v>-698</v>
      </c>
      <c r="BE41" s="135">
        <f t="shared" si="5"/>
        <v>8</v>
      </c>
      <c r="BF41" s="135">
        <f t="shared" si="5"/>
        <v>-400</v>
      </c>
      <c r="BG41" s="135">
        <f t="shared" si="5"/>
        <v>0</v>
      </c>
      <c r="BH41" s="135">
        <f t="shared" si="5"/>
        <v>1</v>
      </c>
      <c r="BI41" s="136">
        <f t="shared" si="5"/>
        <v>-1987</v>
      </c>
      <c r="BK41" s="135" t="s">
        <v>266</v>
      </c>
      <c r="BL41" s="135">
        <f t="shared" si="6"/>
        <v>-262</v>
      </c>
      <c r="BM41" s="135">
        <f t="shared" si="6"/>
        <v>0</v>
      </c>
      <c r="BN41" s="135">
        <f t="shared" si="6"/>
        <v>-1574</v>
      </c>
      <c r="BO41" s="135">
        <f t="shared" si="6"/>
        <v>2</v>
      </c>
      <c r="BP41" s="135">
        <f t="shared" si="6"/>
        <v>675</v>
      </c>
      <c r="BQ41" s="135">
        <f t="shared" si="6"/>
        <v>-86</v>
      </c>
      <c r="BR41" s="135">
        <f t="shared" si="6"/>
        <v>-248</v>
      </c>
      <c r="BS41" s="135">
        <f t="shared" si="6"/>
        <v>0</v>
      </c>
      <c r="BT41" s="135">
        <f t="shared" si="6"/>
        <v>0</v>
      </c>
      <c r="BU41" s="136">
        <f t="shared" si="6"/>
        <v>-1493</v>
      </c>
    </row>
    <row r="42" spans="2:73" x14ac:dyDescent="0.35">
      <c r="B42" s="135" t="s">
        <v>267</v>
      </c>
      <c r="C42" s="135">
        <v>0</v>
      </c>
      <c r="D42" s="135"/>
      <c r="E42" s="135">
        <v>0</v>
      </c>
      <c r="F42" s="135">
        <v>0</v>
      </c>
      <c r="G42" s="135">
        <v>0</v>
      </c>
      <c r="H42" s="135">
        <v>0</v>
      </c>
      <c r="I42" s="135">
        <v>0</v>
      </c>
      <c r="J42" s="135">
        <v>-5014</v>
      </c>
      <c r="K42" s="135">
        <v>0</v>
      </c>
      <c r="L42" s="136">
        <v>-5014</v>
      </c>
      <c r="N42" s="135" t="s">
        <v>267</v>
      </c>
      <c r="O42" s="135">
        <v>0</v>
      </c>
      <c r="P42" s="135">
        <v>0</v>
      </c>
      <c r="Q42" s="135">
        <v>0</v>
      </c>
      <c r="R42" s="135">
        <v>0</v>
      </c>
      <c r="S42" s="135">
        <v>0</v>
      </c>
      <c r="T42" s="135">
        <v>0</v>
      </c>
      <c r="U42" s="135">
        <v>0</v>
      </c>
      <c r="V42" s="135">
        <v>-24497</v>
      </c>
      <c r="W42" s="135">
        <v>0</v>
      </c>
      <c r="X42" s="136">
        <v>-24497</v>
      </c>
      <c r="Z42" s="135" t="s">
        <v>267</v>
      </c>
      <c r="AA42" s="135">
        <v>0</v>
      </c>
      <c r="AB42" s="135">
        <v>0</v>
      </c>
      <c r="AC42" s="135">
        <v>0</v>
      </c>
      <c r="AD42" s="135">
        <v>0</v>
      </c>
      <c r="AE42" s="135">
        <v>0</v>
      </c>
      <c r="AF42" s="135">
        <v>0</v>
      </c>
      <c r="AG42" s="135">
        <v>0</v>
      </c>
      <c r="AH42" s="135">
        <v>-34443</v>
      </c>
      <c r="AI42" s="135">
        <v>0</v>
      </c>
      <c r="AJ42" s="136">
        <v>-34443</v>
      </c>
      <c r="AM42" s="135" t="s">
        <v>267</v>
      </c>
      <c r="AN42" s="135">
        <f t="shared" si="7"/>
        <v>0</v>
      </c>
      <c r="AO42" s="135">
        <f t="shared" si="4"/>
        <v>0</v>
      </c>
      <c r="AP42" s="135">
        <f t="shared" si="4"/>
        <v>0</v>
      </c>
      <c r="AQ42" s="135">
        <f t="shared" si="4"/>
        <v>0</v>
      </c>
      <c r="AR42" s="135">
        <f t="shared" si="4"/>
        <v>0</v>
      </c>
      <c r="AS42" s="135">
        <f t="shared" si="4"/>
        <v>0</v>
      </c>
      <c r="AT42" s="135">
        <f t="shared" si="4"/>
        <v>0</v>
      </c>
      <c r="AU42" s="135">
        <f t="shared" si="4"/>
        <v>-5014</v>
      </c>
      <c r="AV42" s="135">
        <f t="shared" si="4"/>
        <v>0</v>
      </c>
      <c r="AW42" s="136">
        <f t="shared" si="4"/>
        <v>-5014</v>
      </c>
      <c r="AY42" s="135" t="s">
        <v>267</v>
      </c>
      <c r="AZ42" s="135">
        <f t="shared" si="8"/>
        <v>0</v>
      </c>
      <c r="BA42" s="135">
        <f t="shared" si="5"/>
        <v>0</v>
      </c>
      <c r="BB42" s="135">
        <f t="shared" si="5"/>
        <v>0</v>
      </c>
      <c r="BC42" s="135">
        <f t="shared" si="5"/>
        <v>0</v>
      </c>
      <c r="BD42" s="135">
        <f t="shared" si="5"/>
        <v>0</v>
      </c>
      <c r="BE42" s="135">
        <f t="shared" si="5"/>
        <v>0</v>
      </c>
      <c r="BF42" s="135">
        <f t="shared" si="5"/>
        <v>0</v>
      </c>
      <c r="BG42" s="135">
        <f t="shared" si="5"/>
        <v>-19483</v>
      </c>
      <c r="BH42" s="135">
        <f t="shared" si="5"/>
        <v>0</v>
      </c>
      <c r="BI42" s="136">
        <f t="shared" si="5"/>
        <v>-19483</v>
      </c>
      <c r="BK42" s="135" t="s">
        <v>267</v>
      </c>
      <c r="BL42" s="135">
        <f t="shared" si="6"/>
        <v>0</v>
      </c>
      <c r="BM42" s="135">
        <f t="shared" si="6"/>
        <v>0</v>
      </c>
      <c r="BN42" s="135">
        <f t="shared" si="6"/>
        <v>0</v>
      </c>
      <c r="BO42" s="135">
        <f t="shared" si="6"/>
        <v>0</v>
      </c>
      <c r="BP42" s="135">
        <f t="shared" si="6"/>
        <v>0</v>
      </c>
      <c r="BQ42" s="135">
        <f t="shared" si="6"/>
        <v>0</v>
      </c>
      <c r="BR42" s="135">
        <f t="shared" si="6"/>
        <v>0</v>
      </c>
      <c r="BS42" s="135">
        <f t="shared" si="6"/>
        <v>-9946</v>
      </c>
      <c r="BT42" s="135">
        <f t="shared" si="6"/>
        <v>0</v>
      </c>
      <c r="BU42" s="136">
        <f t="shared" si="6"/>
        <v>-9946</v>
      </c>
    </row>
    <row r="43" spans="2:73" ht="23" customHeight="1" x14ac:dyDescent="0.35">
      <c r="B43" s="135" t="s">
        <v>334</v>
      </c>
      <c r="C43" s="135">
        <v>0</v>
      </c>
      <c r="D43" s="135"/>
      <c r="E43" s="135">
        <v>0</v>
      </c>
      <c r="F43" s="135">
        <v>0</v>
      </c>
      <c r="G43" s="135">
        <v>0</v>
      </c>
      <c r="H43" s="135">
        <v>0</v>
      </c>
      <c r="I43" s="135">
        <v>0</v>
      </c>
      <c r="J43" s="135">
        <v>4498</v>
      </c>
      <c r="K43" s="135">
        <v>0</v>
      </c>
      <c r="L43" s="136">
        <v>4498</v>
      </c>
      <c r="N43" s="135" t="s">
        <v>334</v>
      </c>
      <c r="O43" s="135">
        <v>0</v>
      </c>
      <c r="P43" s="135">
        <v>0</v>
      </c>
      <c r="Q43" s="135">
        <v>0</v>
      </c>
      <c r="R43" s="135">
        <v>0</v>
      </c>
      <c r="S43" s="135">
        <v>0</v>
      </c>
      <c r="T43" s="135">
        <v>0</v>
      </c>
      <c r="U43" s="135">
        <v>0</v>
      </c>
      <c r="V43" s="135">
        <v>-34790</v>
      </c>
      <c r="W43" s="135">
        <v>0</v>
      </c>
      <c r="X43" s="136">
        <v>-34790</v>
      </c>
      <c r="Z43" s="135" t="s">
        <v>334</v>
      </c>
      <c r="AA43" s="135">
        <v>0</v>
      </c>
      <c r="AB43" s="135">
        <v>0</v>
      </c>
      <c r="AC43" s="135">
        <v>0</v>
      </c>
      <c r="AD43" s="135">
        <v>0</v>
      </c>
      <c r="AE43" s="135">
        <v>0</v>
      </c>
      <c r="AF43" s="135">
        <v>0</v>
      </c>
      <c r="AG43" s="135">
        <v>0</v>
      </c>
      <c r="AH43" s="135">
        <v>-24605</v>
      </c>
      <c r="AI43" s="135">
        <v>0</v>
      </c>
      <c r="AJ43" s="136">
        <v>-24605</v>
      </c>
      <c r="AM43" s="135" t="s">
        <v>334</v>
      </c>
      <c r="AN43" s="135">
        <f t="shared" si="7"/>
        <v>0</v>
      </c>
      <c r="AO43" s="135">
        <f t="shared" si="4"/>
        <v>0</v>
      </c>
      <c r="AP43" s="135">
        <f t="shared" si="4"/>
        <v>0</v>
      </c>
      <c r="AQ43" s="135">
        <f t="shared" si="4"/>
        <v>0</v>
      </c>
      <c r="AR43" s="135">
        <f t="shared" si="4"/>
        <v>0</v>
      </c>
      <c r="AS43" s="135">
        <f t="shared" si="4"/>
        <v>0</v>
      </c>
      <c r="AT43" s="135">
        <f t="shared" si="4"/>
        <v>0</v>
      </c>
      <c r="AU43" s="135">
        <f t="shared" si="4"/>
        <v>4498</v>
      </c>
      <c r="AV43" s="135">
        <f t="shared" si="4"/>
        <v>0</v>
      </c>
      <c r="AW43" s="136">
        <f t="shared" si="4"/>
        <v>4498</v>
      </c>
      <c r="AY43" s="135" t="s">
        <v>334</v>
      </c>
      <c r="AZ43" s="135">
        <f t="shared" si="8"/>
        <v>0</v>
      </c>
      <c r="BA43" s="135">
        <f t="shared" si="5"/>
        <v>0</v>
      </c>
      <c r="BB43" s="135">
        <f t="shared" si="5"/>
        <v>0</v>
      </c>
      <c r="BC43" s="135">
        <f t="shared" si="5"/>
        <v>0</v>
      </c>
      <c r="BD43" s="135">
        <f t="shared" si="5"/>
        <v>0</v>
      </c>
      <c r="BE43" s="135">
        <f t="shared" si="5"/>
        <v>0</v>
      </c>
      <c r="BF43" s="135">
        <f t="shared" si="5"/>
        <v>0</v>
      </c>
      <c r="BG43" s="135">
        <f t="shared" si="5"/>
        <v>-39288</v>
      </c>
      <c r="BH43" s="135">
        <f t="shared" si="5"/>
        <v>0</v>
      </c>
      <c r="BI43" s="136">
        <f t="shared" si="5"/>
        <v>-39288</v>
      </c>
      <c r="BK43" s="135" t="s">
        <v>334</v>
      </c>
      <c r="BL43" s="135">
        <f t="shared" si="6"/>
        <v>0</v>
      </c>
      <c r="BM43" s="135">
        <f t="shared" si="6"/>
        <v>0</v>
      </c>
      <c r="BN43" s="135">
        <f t="shared" si="6"/>
        <v>0</v>
      </c>
      <c r="BO43" s="135">
        <f t="shared" si="6"/>
        <v>0</v>
      </c>
      <c r="BP43" s="135">
        <f t="shared" si="6"/>
        <v>0</v>
      </c>
      <c r="BQ43" s="135">
        <f t="shared" si="6"/>
        <v>0</v>
      </c>
      <c r="BR43" s="135">
        <f t="shared" si="6"/>
        <v>0</v>
      </c>
      <c r="BS43" s="135">
        <f t="shared" si="6"/>
        <v>10185</v>
      </c>
      <c r="BT43" s="135">
        <f t="shared" si="6"/>
        <v>0</v>
      </c>
      <c r="BU43" s="136">
        <f t="shared" si="6"/>
        <v>10185</v>
      </c>
    </row>
    <row r="44" spans="2:73" x14ac:dyDescent="0.35">
      <c r="B44" s="135" t="s">
        <v>113</v>
      </c>
      <c r="C44" s="135">
        <v>-115</v>
      </c>
      <c r="D44" s="135"/>
      <c r="E44" s="135">
        <v>0</v>
      </c>
      <c r="F44" s="135">
        <v>0</v>
      </c>
      <c r="G44" s="135">
        <v>0</v>
      </c>
      <c r="H44" s="135">
        <v>0</v>
      </c>
      <c r="I44" s="135">
        <v>0</v>
      </c>
      <c r="J44" s="135">
        <v>0</v>
      </c>
      <c r="K44" s="135">
        <v>0</v>
      </c>
      <c r="L44" s="136">
        <v>-115</v>
      </c>
      <c r="N44" s="135" t="s">
        <v>113</v>
      </c>
      <c r="O44" s="135">
        <v>-209</v>
      </c>
      <c r="P44" s="135">
        <v>0</v>
      </c>
      <c r="Q44" s="135">
        <v>0</v>
      </c>
      <c r="R44" s="135">
        <v>0</v>
      </c>
      <c r="S44" s="135">
        <v>0</v>
      </c>
      <c r="T44" s="135">
        <v>0</v>
      </c>
      <c r="U44" s="135">
        <v>0</v>
      </c>
      <c r="V44" s="135">
        <v>0</v>
      </c>
      <c r="W44" s="135">
        <v>0</v>
      </c>
      <c r="X44" s="136">
        <v>-209</v>
      </c>
      <c r="Z44" s="135" t="s">
        <v>113</v>
      </c>
      <c r="AA44" s="135">
        <v>23</v>
      </c>
      <c r="AB44" s="135">
        <v>0</v>
      </c>
      <c r="AC44" s="135">
        <v>0</v>
      </c>
      <c r="AD44" s="135">
        <v>0</v>
      </c>
      <c r="AE44" s="135">
        <v>0</v>
      </c>
      <c r="AF44" s="135">
        <v>0</v>
      </c>
      <c r="AG44" s="135">
        <v>0</v>
      </c>
      <c r="AH44" s="135">
        <v>0</v>
      </c>
      <c r="AI44" s="135">
        <v>0</v>
      </c>
      <c r="AJ44" s="136">
        <v>23</v>
      </c>
      <c r="AM44" s="135" t="s">
        <v>113</v>
      </c>
      <c r="AN44" s="135">
        <f t="shared" si="7"/>
        <v>-115</v>
      </c>
      <c r="AO44" s="135">
        <f t="shared" si="4"/>
        <v>0</v>
      </c>
      <c r="AP44" s="135">
        <f t="shared" si="4"/>
        <v>0</v>
      </c>
      <c r="AQ44" s="135">
        <f t="shared" si="4"/>
        <v>0</v>
      </c>
      <c r="AR44" s="135">
        <f t="shared" si="4"/>
        <v>0</v>
      </c>
      <c r="AS44" s="135">
        <f t="shared" si="4"/>
        <v>0</v>
      </c>
      <c r="AT44" s="135">
        <f t="shared" si="4"/>
        <v>0</v>
      </c>
      <c r="AU44" s="135">
        <f t="shared" si="4"/>
        <v>0</v>
      </c>
      <c r="AV44" s="135">
        <f t="shared" si="4"/>
        <v>0</v>
      </c>
      <c r="AW44" s="136">
        <f t="shared" si="4"/>
        <v>-115</v>
      </c>
      <c r="AY44" s="135" t="s">
        <v>113</v>
      </c>
      <c r="AZ44" s="135">
        <f t="shared" si="8"/>
        <v>-94</v>
      </c>
      <c r="BA44" s="135">
        <f t="shared" si="5"/>
        <v>0</v>
      </c>
      <c r="BB44" s="135">
        <f t="shared" si="5"/>
        <v>0</v>
      </c>
      <c r="BC44" s="135">
        <f t="shared" si="5"/>
        <v>0</v>
      </c>
      <c r="BD44" s="135">
        <f t="shared" si="5"/>
        <v>0</v>
      </c>
      <c r="BE44" s="135">
        <f t="shared" si="5"/>
        <v>0</v>
      </c>
      <c r="BF44" s="135">
        <f t="shared" si="5"/>
        <v>0</v>
      </c>
      <c r="BG44" s="135">
        <f t="shared" si="5"/>
        <v>0</v>
      </c>
      <c r="BH44" s="135">
        <f t="shared" si="5"/>
        <v>0</v>
      </c>
      <c r="BI44" s="136">
        <f t="shared" si="5"/>
        <v>-94</v>
      </c>
      <c r="BK44" s="135" t="s">
        <v>113</v>
      </c>
      <c r="BL44" s="135">
        <f t="shared" si="6"/>
        <v>232</v>
      </c>
      <c r="BM44" s="135">
        <f t="shared" si="6"/>
        <v>0</v>
      </c>
      <c r="BN44" s="135">
        <f t="shared" si="6"/>
        <v>0</v>
      </c>
      <c r="BO44" s="135">
        <f t="shared" si="6"/>
        <v>0</v>
      </c>
      <c r="BP44" s="135">
        <f t="shared" si="6"/>
        <v>0</v>
      </c>
      <c r="BQ44" s="135">
        <f t="shared" si="6"/>
        <v>0</v>
      </c>
      <c r="BR44" s="135">
        <f t="shared" si="6"/>
        <v>0</v>
      </c>
      <c r="BS44" s="135">
        <f t="shared" si="6"/>
        <v>0</v>
      </c>
      <c r="BT44" s="135">
        <f t="shared" si="6"/>
        <v>0</v>
      </c>
      <c r="BU44" s="136">
        <f t="shared" si="6"/>
        <v>232</v>
      </c>
    </row>
    <row r="45" spans="2:73" x14ac:dyDescent="0.35">
      <c r="B45" s="137" t="s">
        <v>269</v>
      </c>
      <c r="C45" s="137">
        <v>104565</v>
      </c>
      <c r="D45" s="137"/>
      <c r="E45" s="137">
        <v>28898</v>
      </c>
      <c r="F45" s="137">
        <v>17965</v>
      </c>
      <c r="G45" s="137">
        <v>5045</v>
      </c>
      <c r="H45" s="137">
        <v>3832</v>
      </c>
      <c r="I45" s="137">
        <v>-341</v>
      </c>
      <c r="J45" s="137">
        <v>-20734</v>
      </c>
      <c r="K45" s="137">
        <v>-956</v>
      </c>
      <c r="L45" s="138">
        <v>138274</v>
      </c>
      <c r="N45" s="137" t="s">
        <v>269</v>
      </c>
      <c r="O45" s="137">
        <v>181266</v>
      </c>
      <c r="P45" s="137">
        <v>0</v>
      </c>
      <c r="Q45" s="137">
        <v>43857</v>
      </c>
      <c r="R45" s="137">
        <v>34552</v>
      </c>
      <c r="S45" s="137">
        <v>10117</v>
      </c>
      <c r="T45" s="137">
        <v>7869</v>
      </c>
      <c r="U45" s="137">
        <v>-2552</v>
      </c>
      <c r="V45" s="137">
        <v>-96202</v>
      </c>
      <c r="W45" s="137">
        <v>-886</v>
      </c>
      <c r="X45" s="138">
        <v>178021</v>
      </c>
      <c r="Z45" s="137" t="s">
        <v>269</v>
      </c>
      <c r="AA45" s="137">
        <v>230530</v>
      </c>
      <c r="AB45" s="137">
        <v>0</v>
      </c>
      <c r="AC45" s="137">
        <v>47410</v>
      </c>
      <c r="AD45" s="137">
        <v>45537</v>
      </c>
      <c r="AE45" s="137">
        <v>15206</v>
      </c>
      <c r="AF45" s="137">
        <v>9949</v>
      </c>
      <c r="AG45" s="137">
        <v>-3589</v>
      </c>
      <c r="AH45" s="137">
        <v>-109537</v>
      </c>
      <c r="AI45" s="137">
        <v>-1013</v>
      </c>
      <c r="AJ45" s="138">
        <v>234493</v>
      </c>
      <c r="AM45" s="137" t="s">
        <v>269</v>
      </c>
      <c r="AN45" s="137">
        <f t="shared" si="7"/>
        <v>104565</v>
      </c>
      <c r="AO45" s="137">
        <f t="shared" si="4"/>
        <v>0</v>
      </c>
      <c r="AP45" s="137">
        <f t="shared" si="4"/>
        <v>28898</v>
      </c>
      <c r="AQ45" s="137">
        <f t="shared" si="4"/>
        <v>17965</v>
      </c>
      <c r="AR45" s="137">
        <f t="shared" si="4"/>
        <v>5045</v>
      </c>
      <c r="AS45" s="137">
        <f t="shared" si="4"/>
        <v>3832</v>
      </c>
      <c r="AT45" s="137">
        <f t="shared" si="4"/>
        <v>-341</v>
      </c>
      <c r="AU45" s="137">
        <f t="shared" si="4"/>
        <v>-20734</v>
      </c>
      <c r="AV45" s="137">
        <f t="shared" si="4"/>
        <v>-956</v>
      </c>
      <c r="AW45" s="138">
        <f t="shared" si="4"/>
        <v>138274</v>
      </c>
      <c r="AY45" s="137" t="s">
        <v>269</v>
      </c>
      <c r="AZ45" s="137">
        <f t="shared" si="8"/>
        <v>76701</v>
      </c>
      <c r="BA45" s="137">
        <f t="shared" si="5"/>
        <v>0</v>
      </c>
      <c r="BB45" s="137">
        <f t="shared" si="5"/>
        <v>14959</v>
      </c>
      <c r="BC45" s="137">
        <f t="shared" si="5"/>
        <v>16587</v>
      </c>
      <c r="BD45" s="137">
        <f t="shared" si="5"/>
        <v>5072</v>
      </c>
      <c r="BE45" s="137">
        <f t="shared" si="5"/>
        <v>4037</v>
      </c>
      <c r="BF45" s="137">
        <f t="shared" si="5"/>
        <v>-2211</v>
      </c>
      <c r="BG45" s="137">
        <f t="shared" si="5"/>
        <v>-75468</v>
      </c>
      <c r="BH45" s="137">
        <f t="shared" si="5"/>
        <v>70</v>
      </c>
      <c r="BI45" s="138">
        <f t="shared" si="5"/>
        <v>39747</v>
      </c>
      <c r="BK45" s="137" t="s">
        <v>269</v>
      </c>
      <c r="BL45" s="137">
        <f t="shared" si="6"/>
        <v>49264</v>
      </c>
      <c r="BM45" s="137">
        <f t="shared" si="6"/>
        <v>0</v>
      </c>
      <c r="BN45" s="137">
        <f t="shared" si="6"/>
        <v>3553</v>
      </c>
      <c r="BO45" s="137">
        <f t="shared" si="6"/>
        <v>10985</v>
      </c>
      <c r="BP45" s="137">
        <f t="shared" si="6"/>
        <v>5089</v>
      </c>
      <c r="BQ45" s="137">
        <f t="shared" si="6"/>
        <v>2080</v>
      </c>
      <c r="BR45" s="137">
        <f t="shared" si="6"/>
        <v>-1037</v>
      </c>
      <c r="BS45" s="137">
        <f t="shared" si="6"/>
        <v>-13335</v>
      </c>
      <c r="BT45" s="137">
        <f t="shared" si="6"/>
        <v>-127</v>
      </c>
      <c r="BU45" s="138">
        <f t="shared" si="6"/>
        <v>56472</v>
      </c>
    </row>
    <row r="46" spans="2:73" x14ac:dyDescent="0.35">
      <c r="B46" s="135" t="s">
        <v>197</v>
      </c>
      <c r="C46" s="135">
        <v>0</v>
      </c>
      <c r="D46" s="135"/>
      <c r="E46" s="135">
        <v>0</v>
      </c>
      <c r="F46" s="135">
        <v>0</v>
      </c>
      <c r="G46" s="135">
        <v>0</v>
      </c>
      <c r="H46" s="135">
        <v>0</v>
      </c>
      <c r="I46" s="135">
        <v>0</v>
      </c>
      <c r="J46" s="135">
        <v>0</v>
      </c>
      <c r="K46" s="135">
        <v>0</v>
      </c>
      <c r="L46" s="136">
        <v>-24388</v>
      </c>
      <c r="N46" s="135" t="s">
        <v>197</v>
      </c>
      <c r="O46" s="135"/>
      <c r="P46" s="135"/>
      <c r="Q46" s="135"/>
      <c r="R46" s="135"/>
      <c r="S46" s="135"/>
      <c r="T46" s="135"/>
      <c r="U46" s="135"/>
      <c r="V46" s="135"/>
      <c r="W46" s="135"/>
      <c r="X46" s="136">
        <v>-48271</v>
      </c>
      <c r="Z46" s="135" t="s">
        <v>197</v>
      </c>
      <c r="AA46" s="135"/>
      <c r="AB46" s="135"/>
      <c r="AC46" s="135"/>
      <c r="AD46" s="135"/>
      <c r="AE46" s="135"/>
      <c r="AF46" s="135"/>
      <c r="AG46" s="135"/>
      <c r="AH46" s="135"/>
      <c r="AI46" s="135"/>
      <c r="AJ46" s="136">
        <v>-63411</v>
      </c>
      <c r="AM46" s="135" t="s">
        <v>197</v>
      </c>
      <c r="AN46" s="135">
        <f t="shared" si="7"/>
        <v>0</v>
      </c>
      <c r="AO46" s="135">
        <f t="shared" si="4"/>
        <v>0</v>
      </c>
      <c r="AP46" s="135">
        <f t="shared" si="4"/>
        <v>0</v>
      </c>
      <c r="AQ46" s="135">
        <f t="shared" si="4"/>
        <v>0</v>
      </c>
      <c r="AR46" s="135">
        <f t="shared" si="4"/>
        <v>0</v>
      </c>
      <c r="AS46" s="135">
        <f t="shared" si="4"/>
        <v>0</v>
      </c>
      <c r="AT46" s="135">
        <f t="shared" si="4"/>
        <v>0</v>
      </c>
      <c r="AU46" s="135">
        <f t="shared" si="4"/>
        <v>0</v>
      </c>
      <c r="AV46" s="135">
        <f t="shared" si="4"/>
        <v>0</v>
      </c>
      <c r="AW46" s="136">
        <f t="shared" si="4"/>
        <v>-24388</v>
      </c>
      <c r="AY46" s="135" t="s">
        <v>197</v>
      </c>
      <c r="AZ46" s="135">
        <f t="shared" si="8"/>
        <v>0</v>
      </c>
      <c r="BA46" s="135">
        <f t="shared" si="5"/>
        <v>0</v>
      </c>
      <c r="BB46" s="135">
        <f t="shared" si="5"/>
        <v>0</v>
      </c>
      <c r="BC46" s="135">
        <f t="shared" si="5"/>
        <v>0</v>
      </c>
      <c r="BD46" s="135">
        <f t="shared" si="5"/>
        <v>0</v>
      </c>
      <c r="BE46" s="135">
        <f t="shared" si="5"/>
        <v>0</v>
      </c>
      <c r="BF46" s="135">
        <f t="shared" si="5"/>
        <v>0</v>
      </c>
      <c r="BG46" s="135">
        <f t="shared" si="5"/>
        <v>0</v>
      </c>
      <c r="BH46" s="135">
        <f t="shared" si="5"/>
        <v>0</v>
      </c>
      <c r="BI46" s="136">
        <f t="shared" si="5"/>
        <v>-23883</v>
      </c>
      <c r="BK46" s="135" t="s">
        <v>197</v>
      </c>
      <c r="BL46" s="135">
        <f t="shared" si="6"/>
        <v>0</v>
      </c>
      <c r="BM46" s="135">
        <f t="shared" si="6"/>
        <v>0</v>
      </c>
      <c r="BN46" s="135">
        <f t="shared" si="6"/>
        <v>0</v>
      </c>
      <c r="BO46" s="135">
        <f t="shared" si="6"/>
        <v>0</v>
      </c>
      <c r="BP46" s="135">
        <f t="shared" si="6"/>
        <v>0</v>
      </c>
      <c r="BQ46" s="135">
        <f t="shared" si="6"/>
        <v>0</v>
      </c>
      <c r="BR46" s="135">
        <f t="shared" si="6"/>
        <v>0</v>
      </c>
      <c r="BS46" s="135">
        <f t="shared" si="6"/>
        <v>0</v>
      </c>
      <c r="BT46" s="135">
        <f t="shared" si="6"/>
        <v>0</v>
      </c>
      <c r="BU46" s="136">
        <f t="shared" si="6"/>
        <v>-15140</v>
      </c>
    </row>
    <row r="47" spans="2:73" x14ac:dyDescent="0.35">
      <c r="B47" s="135" t="s">
        <v>270</v>
      </c>
      <c r="C47" s="135"/>
      <c r="D47" s="135"/>
      <c r="E47" s="135"/>
      <c r="F47" s="135"/>
      <c r="G47" s="135"/>
      <c r="H47" s="135"/>
      <c r="I47" s="135"/>
      <c r="J47" s="135"/>
      <c r="K47" s="135"/>
      <c r="L47" s="136">
        <v>113886</v>
      </c>
      <c r="N47" s="135" t="s">
        <v>270</v>
      </c>
      <c r="O47" s="135"/>
      <c r="P47" s="135"/>
      <c r="Q47" s="135"/>
      <c r="R47" s="135"/>
      <c r="S47" s="135"/>
      <c r="T47" s="135"/>
      <c r="U47" s="135"/>
      <c r="V47" s="135"/>
      <c r="W47" s="135"/>
      <c r="X47" s="136">
        <v>129750</v>
      </c>
      <c r="Z47" s="135" t="s">
        <v>270</v>
      </c>
      <c r="AA47" s="135"/>
      <c r="AB47" s="135"/>
      <c r="AC47" s="135"/>
      <c r="AD47" s="135"/>
      <c r="AE47" s="135"/>
      <c r="AF47" s="135"/>
      <c r="AG47" s="135"/>
      <c r="AH47" s="135"/>
      <c r="AI47" s="135"/>
      <c r="AJ47" s="136">
        <v>171082</v>
      </c>
      <c r="AM47" s="135" t="s">
        <v>270</v>
      </c>
      <c r="AN47" s="135">
        <f t="shared" si="7"/>
        <v>0</v>
      </c>
      <c r="AO47" s="135">
        <f t="shared" si="7"/>
        <v>0</v>
      </c>
      <c r="AP47" s="135">
        <f t="shared" si="7"/>
        <v>0</v>
      </c>
      <c r="AQ47" s="135">
        <f t="shared" si="7"/>
        <v>0</v>
      </c>
      <c r="AR47" s="135">
        <f t="shared" si="7"/>
        <v>0</v>
      </c>
      <c r="AS47" s="135">
        <f t="shared" si="7"/>
        <v>0</v>
      </c>
      <c r="AT47" s="135">
        <f t="shared" si="7"/>
        <v>0</v>
      </c>
      <c r="AU47" s="135">
        <f t="shared" si="7"/>
        <v>0</v>
      </c>
      <c r="AV47" s="135">
        <f t="shared" si="7"/>
        <v>0</v>
      </c>
      <c r="AW47" s="136">
        <f t="shared" si="7"/>
        <v>113886</v>
      </c>
      <c r="AY47" s="135" t="s">
        <v>270</v>
      </c>
      <c r="AZ47" s="135">
        <f t="shared" si="8"/>
        <v>0</v>
      </c>
      <c r="BA47" s="135">
        <f t="shared" si="8"/>
        <v>0</v>
      </c>
      <c r="BB47" s="135">
        <f t="shared" si="8"/>
        <v>0</v>
      </c>
      <c r="BC47" s="135">
        <f t="shared" si="8"/>
        <v>0</v>
      </c>
      <c r="BD47" s="135">
        <f t="shared" si="8"/>
        <v>0</v>
      </c>
      <c r="BE47" s="135">
        <f t="shared" si="8"/>
        <v>0</v>
      </c>
      <c r="BF47" s="135">
        <f t="shared" si="8"/>
        <v>0</v>
      </c>
      <c r="BG47" s="135">
        <f t="shared" si="8"/>
        <v>0</v>
      </c>
      <c r="BH47" s="135">
        <f t="shared" si="8"/>
        <v>0</v>
      </c>
      <c r="BI47" s="136">
        <f t="shared" si="8"/>
        <v>15864</v>
      </c>
      <c r="BK47" s="135" t="s">
        <v>270</v>
      </c>
      <c r="BL47" s="135">
        <f t="shared" si="6"/>
        <v>0</v>
      </c>
      <c r="BM47" s="135">
        <f t="shared" si="6"/>
        <v>0</v>
      </c>
      <c r="BN47" s="135">
        <f t="shared" si="6"/>
        <v>0</v>
      </c>
      <c r="BO47" s="135">
        <f t="shared" si="6"/>
        <v>0</v>
      </c>
      <c r="BP47" s="135">
        <f t="shared" si="6"/>
        <v>0</v>
      </c>
      <c r="BQ47" s="135">
        <f t="shared" si="6"/>
        <v>0</v>
      </c>
      <c r="BR47" s="135">
        <f t="shared" si="6"/>
        <v>0</v>
      </c>
      <c r="BS47" s="135">
        <f t="shared" si="6"/>
        <v>0</v>
      </c>
      <c r="BT47" s="135">
        <f t="shared" si="6"/>
        <v>0</v>
      </c>
      <c r="BU47" s="136">
        <f t="shared" si="6"/>
        <v>41332</v>
      </c>
    </row>
    <row r="48" spans="2:73" x14ac:dyDescent="0.35">
      <c r="B48" s="139" t="s">
        <v>335</v>
      </c>
      <c r="C48" s="135"/>
      <c r="D48" s="135"/>
      <c r="E48" s="135">
        <v>0</v>
      </c>
      <c r="F48" s="135">
        <v>0</v>
      </c>
      <c r="G48" s="135">
        <v>0</v>
      </c>
      <c r="H48" s="135">
        <v>0</v>
      </c>
      <c r="I48" s="135">
        <v>0</v>
      </c>
      <c r="J48" s="135">
        <v>0</v>
      </c>
      <c r="K48" s="135">
        <v>0</v>
      </c>
      <c r="L48" s="136">
        <v>69813</v>
      </c>
      <c r="N48" s="139" t="s">
        <v>335</v>
      </c>
      <c r="O48" s="135"/>
      <c r="P48" s="135"/>
      <c r="Q48" s="135"/>
      <c r="R48" s="135"/>
      <c r="S48" s="135"/>
      <c r="T48" s="135"/>
      <c r="U48" s="135"/>
      <c r="V48" s="135"/>
      <c r="W48" s="135"/>
      <c r="X48" s="136">
        <v>62540</v>
      </c>
      <c r="Z48" s="139" t="s">
        <v>335</v>
      </c>
      <c r="AA48" s="135"/>
      <c r="AB48" s="135"/>
      <c r="AC48" s="135"/>
      <c r="AD48" s="135"/>
      <c r="AE48" s="135"/>
      <c r="AF48" s="135"/>
      <c r="AG48" s="135"/>
      <c r="AH48" s="135"/>
      <c r="AI48" s="135"/>
      <c r="AJ48" s="136">
        <v>62540</v>
      </c>
      <c r="AM48" s="139" t="s">
        <v>335</v>
      </c>
      <c r="AN48" s="135">
        <f t="shared" si="7"/>
        <v>0</v>
      </c>
      <c r="AO48" s="135">
        <f t="shared" si="7"/>
        <v>0</v>
      </c>
      <c r="AP48" s="135">
        <f t="shared" si="7"/>
        <v>0</v>
      </c>
      <c r="AQ48" s="135">
        <f t="shared" si="7"/>
        <v>0</v>
      </c>
      <c r="AR48" s="135">
        <f t="shared" si="7"/>
        <v>0</v>
      </c>
      <c r="AS48" s="135">
        <f t="shared" si="7"/>
        <v>0</v>
      </c>
      <c r="AT48" s="135">
        <f t="shared" si="7"/>
        <v>0</v>
      </c>
      <c r="AU48" s="135">
        <f t="shared" si="7"/>
        <v>0</v>
      </c>
      <c r="AV48" s="135">
        <f t="shared" si="7"/>
        <v>0</v>
      </c>
      <c r="AW48" s="136">
        <f t="shared" si="7"/>
        <v>69813</v>
      </c>
      <c r="AY48" s="139" t="s">
        <v>335</v>
      </c>
      <c r="AZ48" s="135">
        <f t="shared" si="8"/>
        <v>0</v>
      </c>
      <c r="BA48" s="135">
        <f t="shared" si="8"/>
        <v>0</v>
      </c>
      <c r="BB48" s="135">
        <f t="shared" si="8"/>
        <v>0</v>
      </c>
      <c r="BC48" s="135">
        <f t="shared" si="8"/>
        <v>0</v>
      </c>
      <c r="BD48" s="135">
        <f t="shared" si="8"/>
        <v>0</v>
      </c>
      <c r="BE48" s="135">
        <f t="shared" si="8"/>
        <v>0</v>
      </c>
      <c r="BF48" s="135">
        <f t="shared" si="8"/>
        <v>0</v>
      </c>
      <c r="BG48" s="135">
        <f t="shared" si="8"/>
        <v>0</v>
      </c>
      <c r="BH48" s="135">
        <f t="shared" si="8"/>
        <v>0</v>
      </c>
      <c r="BI48" s="136">
        <f t="shared" si="8"/>
        <v>-7273</v>
      </c>
      <c r="BK48" s="139" t="s">
        <v>335</v>
      </c>
      <c r="BL48" s="135">
        <f t="shared" si="6"/>
        <v>0</v>
      </c>
      <c r="BM48" s="135">
        <f t="shared" si="6"/>
        <v>0</v>
      </c>
      <c r="BN48" s="135">
        <f t="shared" si="6"/>
        <v>0</v>
      </c>
      <c r="BO48" s="135">
        <f t="shared" si="6"/>
        <v>0</v>
      </c>
      <c r="BP48" s="135">
        <f t="shared" si="6"/>
        <v>0</v>
      </c>
      <c r="BQ48" s="135">
        <f t="shared" si="6"/>
        <v>0</v>
      </c>
      <c r="BR48" s="135">
        <f t="shared" si="6"/>
        <v>0</v>
      </c>
      <c r="BS48" s="135">
        <f t="shared" si="6"/>
        <v>0</v>
      </c>
      <c r="BT48" s="135">
        <f t="shared" si="6"/>
        <v>0</v>
      </c>
      <c r="BU48" s="136">
        <f t="shared" si="6"/>
        <v>0</v>
      </c>
    </row>
    <row r="49" spans="2:73" x14ac:dyDescent="0.35">
      <c r="B49" s="137" t="s">
        <v>272</v>
      </c>
      <c r="C49" s="140"/>
      <c r="D49" s="140"/>
      <c r="E49" s="140"/>
      <c r="F49" s="140"/>
      <c r="G49" s="140"/>
      <c r="H49" s="140"/>
      <c r="I49" s="140"/>
      <c r="J49" s="140"/>
      <c r="K49" s="140"/>
      <c r="L49" s="138">
        <v>183699</v>
      </c>
      <c r="N49" s="137" t="s">
        <v>272</v>
      </c>
      <c r="O49" s="140"/>
      <c r="P49" s="140"/>
      <c r="Q49" s="140"/>
      <c r="R49" s="140"/>
      <c r="S49" s="140"/>
      <c r="T49" s="140"/>
      <c r="U49" s="140"/>
      <c r="V49" s="140"/>
      <c r="W49" s="140"/>
      <c r="X49" s="138">
        <v>192290</v>
      </c>
      <c r="Z49" s="137" t="s">
        <v>272</v>
      </c>
      <c r="AA49" s="140"/>
      <c r="AB49" s="140"/>
      <c r="AC49" s="140"/>
      <c r="AD49" s="140"/>
      <c r="AE49" s="140"/>
      <c r="AF49" s="140"/>
      <c r="AG49" s="140"/>
      <c r="AH49" s="140"/>
      <c r="AI49" s="140"/>
      <c r="AJ49" s="138">
        <v>233622</v>
      </c>
      <c r="AM49" s="137" t="s">
        <v>272</v>
      </c>
      <c r="AN49" s="140">
        <f t="shared" si="7"/>
        <v>0</v>
      </c>
      <c r="AO49" s="140">
        <f t="shared" si="7"/>
        <v>0</v>
      </c>
      <c r="AP49" s="140">
        <f t="shared" si="7"/>
        <v>0</v>
      </c>
      <c r="AQ49" s="140">
        <f t="shared" si="7"/>
        <v>0</v>
      </c>
      <c r="AR49" s="140">
        <f t="shared" si="7"/>
        <v>0</v>
      </c>
      <c r="AS49" s="140">
        <f t="shared" si="7"/>
        <v>0</v>
      </c>
      <c r="AT49" s="140">
        <f t="shared" si="7"/>
        <v>0</v>
      </c>
      <c r="AU49" s="140">
        <f t="shared" si="7"/>
        <v>0</v>
      </c>
      <c r="AV49" s="140">
        <f t="shared" si="7"/>
        <v>0</v>
      </c>
      <c r="AW49" s="138">
        <f t="shared" si="7"/>
        <v>183699</v>
      </c>
      <c r="AY49" s="137" t="s">
        <v>272</v>
      </c>
      <c r="AZ49" s="140">
        <f t="shared" si="8"/>
        <v>0</v>
      </c>
      <c r="BA49" s="140">
        <f t="shared" si="8"/>
        <v>0</v>
      </c>
      <c r="BB49" s="140">
        <f t="shared" si="8"/>
        <v>0</v>
      </c>
      <c r="BC49" s="140">
        <f t="shared" si="8"/>
        <v>0</v>
      </c>
      <c r="BD49" s="140">
        <f t="shared" si="8"/>
        <v>0</v>
      </c>
      <c r="BE49" s="140">
        <f t="shared" si="8"/>
        <v>0</v>
      </c>
      <c r="BF49" s="140">
        <f t="shared" si="8"/>
        <v>0</v>
      </c>
      <c r="BG49" s="140">
        <f t="shared" si="8"/>
        <v>0</v>
      </c>
      <c r="BH49" s="140">
        <f t="shared" si="8"/>
        <v>0</v>
      </c>
      <c r="BI49" s="138">
        <f t="shared" si="8"/>
        <v>8591</v>
      </c>
      <c r="BK49" s="137" t="s">
        <v>272</v>
      </c>
      <c r="BL49" s="140">
        <f t="shared" si="6"/>
        <v>0</v>
      </c>
      <c r="BM49" s="140">
        <f t="shared" si="6"/>
        <v>0</v>
      </c>
      <c r="BN49" s="140">
        <f t="shared" si="6"/>
        <v>0</v>
      </c>
      <c r="BO49" s="140">
        <f t="shared" si="6"/>
        <v>0</v>
      </c>
      <c r="BP49" s="140">
        <f t="shared" si="6"/>
        <v>0</v>
      </c>
      <c r="BQ49" s="140">
        <f t="shared" si="6"/>
        <v>0</v>
      </c>
      <c r="BR49" s="140">
        <f t="shared" si="6"/>
        <v>0</v>
      </c>
      <c r="BS49" s="140">
        <f t="shared" si="6"/>
        <v>0</v>
      </c>
      <c r="BT49" s="140">
        <f t="shared" si="6"/>
        <v>0</v>
      </c>
      <c r="BU49" s="138">
        <f t="shared" si="6"/>
        <v>41332</v>
      </c>
    </row>
    <row r="50" spans="2:73" x14ac:dyDescent="0.35">
      <c r="B50" s="135" t="s">
        <v>273</v>
      </c>
      <c r="C50" s="135">
        <v>63174</v>
      </c>
      <c r="D50" s="135"/>
      <c r="E50" s="135">
        <v>7626</v>
      </c>
      <c r="F50" s="135">
        <v>996</v>
      </c>
      <c r="G50" s="135">
        <v>2223</v>
      </c>
      <c r="H50" s="135">
        <v>1300</v>
      </c>
      <c r="I50" s="135">
        <v>4958</v>
      </c>
      <c r="J50" s="135">
        <v>3541</v>
      </c>
      <c r="K50" s="135">
        <v>0</v>
      </c>
      <c r="L50" s="136">
        <v>83818</v>
      </c>
      <c r="N50" s="135" t="s">
        <v>273</v>
      </c>
      <c r="O50" s="135">
        <v>127928</v>
      </c>
      <c r="P50" s="135">
        <v>0</v>
      </c>
      <c r="Q50" s="135">
        <v>15448</v>
      </c>
      <c r="R50" s="135">
        <v>1917</v>
      </c>
      <c r="S50" s="135">
        <v>4507</v>
      </c>
      <c r="T50" s="135">
        <v>2672</v>
      </c>
      <c r="U50" s="135">
        <v>10171</v>
      </c>
      <c r="V50" s="135">
        <v>7185</v>
      </c>
      <c r="W50" s="135">
        <v>0</v>
      </c>
      <c r="X50" s="136">
        <v>169828</v>
      </c>
      <c r="Z50" s="135" t="s">
        <v>273</v>
      </c>
      <c r="AA50" s="135">
        <v>193737</v>
      </c>
      <c r="AB50" s="135">
        <v>0</v>
      </c>
      <c r="AC50" s="135">
        <v>23738</v>
      </c>
      <c r="AD50" s="135">
        <v>2813</v>
      </c>
      <c r="AE50" s="135">
        <v>6755</v>
      </c>
      <c r="AF50" s="135">
        <v>4151</v>
      </c>
      <c r="AG50" s="135">
        <v>15322</v>
      </c>
      <c r="AH50" s="135">
        <v>10801</v>
      </c>
      <c r="AI50" s="135">
        <v>0</v>
      </c>
      <c r="AJ50" s="136">
        <v>257317</v>
      </c>
      <c r="AM50" s="135" t="s">
        <v>273</v>
      </c>
      <c r="AN50" s="135">
        <f t="shared" si="7"/>
        <v>63174</v>
      </c>
      <c r="AO50" s="135">
        <f t="shared" si="7"/>
        <v>0</v>
      </c>
      <c r="AP50" s="135">
        <f t="shared" si="7"/>
        <v>7626</v>
      </c>
      <c r="AQ50" s="135">
        <f t="shared" si="7"/>
        <v>996</v>
      </c>
      <c r="AR50" s="135">
        <f t="shared" si="7"/>
        <v>2223</v>
      </c>
      <c r="AS50" s="135">
        <f t="shared" si="7"/>
        <v>1300</v>
      </c>
      <c r="AT50" s="135">
        <f t="shared" si="7"/>
        <v>4958</v>
      </c>
      <c r="AU50" s="135">
        <f t="shared" si="7"/>
        <v>3541</v>
      </c>
      <c r="AV50" s="135">
        <f t="shared" si="7"/>
        <v>0</v>
      </c>
      <c r="AW50" s="136">
        <f t="shared" si="7"/>
        <v>83818</v>
      </c>
      <c r="AY50" s="135" t="s">
        <v>273</v>
      </c>
      <c r="AZ50" s="135">
        <f t="shared" si="8"/>
        <v>64754</v>
      </c>
      <c r="BA50" s="135">
        <f t="shared" si="8"/>
        <v>0</v>
      </c>
      <c r="BB50" s="135">
        <f t="shared" si="8"/>
        <v>7822</v>
      </c>
      <c r="BC50" s="135">
        <f t="shared" si="8"/>
        <v>921</v>
      </c>
      <c r="BD50" s="135">
        <f t="shared" si="8"/>
        <v>2284</v>
      </c>
      <c r="BE50" s="135">
        <f t="shared" si="8"/>
        <v>1372</v>
      </c>
      <c r="BF50" s="135">
        <f t="shared" si="8"/>
        <v>5213</v>
      </c>
      <c r="BG50" s="135">
        <f t="shared" si="8"/>
        <v>3644</v>
      </c>
      <c r="BH50" s="135">
        <f t="shared" si="8"/>
        <v>0</v>
      </c>
      <c r="BI50" s="136">
        <f t="shared" si="8"/>
        <v>86010</v>
      </c>
      <c r="BK50" s="135" t="s">
        <v>273</v>
      </c>
      <c r="BL50" s="135">
        <f t="shared" si="6"/>
        <v>65809</v>
      </c>
      <c r="BM50" s="135">
        <f t="shared" si="6"/>
        <v>0</v>
      </c>
      <c r="BN50" s="135">
        <f t="shared" si="6"/>
        <v>8290</v>
      </c>
      <c r="BO50" s="135">
        <f t="shared" si="6"/>
        <v>896</v>
      </c>
      <c r="BP50" s="135">
        <f t="shared" si="6"/>
        <v>2248</v>
      </c>
      <c r="BQ50" s="135">
        <f t="shared" si="6"/>
        <v>1479</v>
      </c>
      <c r="BR50" s="135">
        <f t="shared" si="6"/>
        <v>5151</v>
      </c>
      <c r="BS50" s="135">
        <f t="shared" si="6"/>
        <v>3616</v>
      </c>
      <c r="BT50" s="135">
        <f t="shared" si="6"/>
        <v>0</v>
      </c>
      <c r="BU50" s="136">
        <f t="shared" si="6"/>
        <v>87489</v>
      </c>
    </row>
    <row r="51" spans="2:73" x14ac:dyDescent="0.35">
      <c r="B51" s="135" t="s">
        <v>127</v>
      </c>
      <c r="C51" s="135">
        <v>166824</v>
      </c>
      <c r="D51" s="135"/>
      <c r="E51" s="135">
        <v>36770</v>
      </c>
      <c r="F51" s="135">
        <v>18895</v>
      </c>
      <c r="G51" s="135">
        <v>6866</v>
      </c>
      <c r="H51" s="135">
        <v>5062</v>
      </c>
      <c r="I51" s="135">
        <v>4281</v>
      </c>
      <c r="J51" s="135">
        <v>-16678</v>
      </c>
      <c r="K51" s="135">
        <v>-953</v>
      </c>
      <c r="L51" s="136">
        <v>221066</v>
      </c>
      <c r="N51" s="135" t="s">
        <v>127</v>
      </c>
      <c r="O51" s="135">
        <v>308510</v>
      </c>
      <c r="P51" s="135">
        <v>0</v>
      </c>
      <c r="Q51" s="135">
        <v>60337</v>
      </c>
      <c r="R51" s="135">
        <v>36378</v>
      </c>
      <c r="S51" s="135">
        <v>14920</v>
      </c>
      <c r="T51" s="135">
        <v>10463</v>
      </c>
      <c r="U51" s="135">
        <v>7683</v>
      </c>
      <c r="V51" s="135">
        <v>-29731</v>
      </c>
      <c r="W51" s="135">
        <v>-883</v>
      </c>
      <c r="X51" s="136">
        <v>407675</v>
      </c>
      <c r="Z51" s="135" t="s">
        <v>127</v>
      </c>
      <c r="AA51" s="135">
        <v>423613</v>
      </c>
      <c r="AB51" s="135">
        <v>0</v>
      </c>
      <c r="AC51" s="135">
        <v>73753</v>
      </c>
      <c r="AD51" s="135">
        <v>48257</v>
      </c>
      <c r="AE51" s="135">
        <v>21582</v>
      </c>
      <c r="AF51" s="135">
        <v>14108</v>
      </c>
      <c r="AG51" s="135">
        <v>12044</v>
      </c>
      <c r="AH51" s="135">
        <v>-39687</v>
      </c>
      <c r="AI51" s="135">
        <v>-1012</v>
      </c>
      <c r="AJ51" s="136">
        <v>552658</v>
      </c>
      <c r="AM51" s="135" t="s">
        <v>127</v>
      </c>
      <c r="AN51" s="135">
        <f t="shared" si="7"/>
        <v>166824</v>
      </c>
      <c r="AO51" s="135">
        <f t="shared" si="7"/>
        <v>0</v>
      </c>
      <c r="AP51" s="135">
        <f t="shared" si="7"/>
        <v>36770</v>
      </c>
      <c r="AQ51" s="135">
        <f t="shared" si="7"/>
        <v>18895</v>
      </c>
      <c r="AR51" s="135">
        <f t="shared" si="7"/>
        <v>6866</v>
      </c>
      <c r="AS51" s="135">
        <f t="shared" si="7"/>
        <v>5062</v>
      </c>
      <c r="AT51" s="135">
        <f t="shared" si="7"/>
        <v>4281</v>
      </c>
      <c r="AU51" s="135">
        <f t="shared" si="7"/>
        <v>-16678</v>
      </c>
      <c r="AV51" s="135">
        <f t="shared" si="7"/>
        <v>-953</v>
      </c>
      <c r="AW51" s="136">
        <f t="shared" si="7"/>
        <v>221066</v>
      </c>
      <c r="AY51" s="135" t="s">
        <v>127</v>
      </c>
      <c r="AZ51" s="135">
        <f t="shared" si="8"/>
        <v>141686</v>
      </c>
      <c r="BA51" s="135">
        <f t="shared" si="8"/>
        <v>0</v>
      </c>
      <c r="BB51" s="135">
        <f t="shared" si="8"/>
        <v>23567</v>
      </c>
      <c r="BC51" s="135">
        <f t="shared" si="8"/>
        <v>17483</v>
      </c>
      <c r="BD51" s="135">
        <f t="shared" si="8"/>
        <v>8054</v>
      </c>
      <c r="BE51" s="135">
        <f t="shared" si="8"/>
        <v>5401</v>
      </c>
      <c r="BF51" s="135">
        <f t="shared" si="8"/>
        <v>3402</v>
      </c>
      <c r="BG51" s="135">
        <f t="shared" si="8"/>
        <v>-13053</v>
      </c>
      <c r="BH51" s="135">
        <f t="shared" si="8"/>
        <v>70</v>
      </c>
      <c r="BI51" s="136">
        <f t="shared" si="8"/>
        <v>186609</v>
      </c>
      <c r="BK51" s="135" t="s">
        <v>127</v>
      </c>
      <c r="BL51" s="135">
        <f t="shared" si="6"/>
        <v>115103</v>
      </c>
      <c r="BM51" s="135">
        <f t="shared" si="6"/>
        <v>0</v>
      </c>
      <c r="BN51" s="135">
        <f t="shared" si="6"/>
        <v>13416</v>
      </c>
      <c r="BO51" s="135">
        <f t="shared" si="6"/>
        <v>11879</v>
      </c>
      <c r="BP51" s="135">
        <f t="shared" si="6"/>
        <v>6662</v>
      </c>
      <c r="BQ51" s="135">
        <f t="shared" si="6"/>
        <v>3645</v>
      </c>
      <c r="BR51" s="135">
        <f t="shared" si="6"/>
        <v>4361</v>
      </c>
      <c r="BS51" s="135">
        <f t="shared" si="6"/>
        <v>-9956</v>
      </c>
      <c r="BT51" s="135">
        <f t="shared" si="6"/>
        <v>-129</v>
      </c>
      <c r="BU51" s="136">
        <f t="shared" si="6"/>
        <v>144983</v>
      </c>
    </row>
    <row r="52" spans="2:73" x14ac:dyDescent="0.35">
      <c r="B52" s="141" t="s">
        <v>336</v>
      </c>
      <c r="C52" s="142">
        <v>167859</v>
      </c>
      <c r="D52" s="142"/>
      <c r="E52" s="142">
        <v>37143</v>
      </c>
      <c r="F52" s="142">
        <v>18895</v>
      </c>
      <c r="G52" s="142">
        <v>6964</v>
      </c>
      <c r="H52" s="142">
        <v>4256</v>
      </c>
      <c r="I52" s="142">
        <v>4304</v>
      </c>
      <c r="J52" s="142">
        <v>-16595</v>
      </c>
      <c r="K52" s="142">
        <v>-933</v>
      </c>
      <c r="L52" s="143">
        <v>221893</v>
      </c>
      <c r="N52" s="141" t="s">
        <v>336</v>
      </c>
      <c r="O52" s="142">
        <v>311109</v>
      </c>
      <c r="P52" s="142">
        <v>0</v>
      </c>
      <c r="Q52" s="142">
        <v>61009</v>
      </c>
      <c r="R52" s="142">
        <v>36414</v>
      </c>
      <c r="S52" s="142">
        <v>15144</v>
      </c>
      <c r="T52" s="142">
        <v>9400</v>
      </c>
      <c r="U52" s="142">
        <v>7067</v>
      </c>
      <c r="V52" s="142">
        <v>-29638</v>
      </c>
      <c r="W52" s="142">
        <v>-882</v>
      </c>
      <c r="X52" s="143">
        <v>409623</v>
      </c>
      <c r="Z52" s="141" t="s">
        <v>336</v>
      </c>
      <c r="AA52" s="142">
        <v>426332</v>
      </c>
      <c r="AB52" s="142">
        <v>0</v>
      </c>
      <c r="AC52" s="142">
        <v>74630</v>
      </c>
      <c r="AD52" s="142">
        <v>48337</v>
      </c>
      <c r="AE52" s="142">
        <v>21984</v>
      </c>
      <c r="AF52" s="142">
        <v>12868</v>
      </c>
      <c r="AG52" s="142">
        <v>10770</v>
      </c>
      <c r="AH52" s="142">
        <v>-39555</v>
      </c>
      <c r="AI52" s="142">
        <v>-1010</v>
      </c>
      <c r="AJ52" s="143">
        <v>554356</v>
      </c>
      <c r="AM52" s="141" t="s">
        <v>336</v>
      </c>
      <c r="AN52" s="142">
        <f t="shared" si="7"/>
        <v>167859</v>
      </c>
      <c r="AO52" s="142">
        <f t="shared" si="7"/>
        <v>0</v>
      </c>
      <c r="AP52" s="142">
        <f t="shared" si="7"/>
        <v>37143</v>
      </c>
      <c r="AQ52" s="142">
        <f t="shared" si="7"/>
        <v>18895</v>
      </c>
      <c r="AR52" s="142">
        <f t="shared" si="7"/>
        <v>6964</v>
      </c>
      <c r="AS52" s="142">
        <f t="shared" si="7"/>
        <v>4256</v>
      </c>
      <c r="AT52" s="142">
        <f t="shared" si="7"/>
        <v>4304</v>
      </c>
      <c r="AU52" s="142">
        <f t="shared" si="7"/>
        <v>-16595</v>
      </c>
      <c r="AV52" s="142">
        <f t="shared" si="7"/>
        <v>-933</v>
      </c>
      <c r="AW52" s="143">
        <f t="shared" si="7"/>
        <v>221893</v>
      </c>
      <c r="AY52" s="141" t="s">
        <v>336</v>
      </c>
      <c r="AZ52" s="142">
        <f t="shared" si="8"/>
        <v>143250</v>
      </c>
      <c r="BA52" s="142">
        <f t="shared" si="8"/>
        <v>0</v>
      </c>
      <c r="BB52" s="142">
        <f t="shared" si="8"/>
        <v>23866</v>
      </c>
      <c r="BC52" s="142">
        <f t="shared" si="8"/>
        <v>17519</v>
      </c>
      <c r="BD52" s="142">
        <f t="shared" si="8"/>
        <v>8180</v>
      </c>
      <c r="BE52" s="142">
        <f t="shared" si="8"/>
        <v>5144</v>
      </c>
      <c r="BF52" s="142">
        <f t="shared" si="8"/>
        <v>2763</v>
      </c>
      <c r="BG52" s="142">
        <f t="shared" si="8"/>
        <v>-13043</v>
      </c>
      <c r="BH52" s="142">
        <f t="shared" si="8"/>
        <v>51</v>
      </c>
      <c r="BI52" s="143">
        <f t="shared" si="8"/>
        <v>187730</v>
      </c>
      <c r="BK52" s="141" t="s">
        <v>336</v>
      </c>
      <c r="BL52" s="142">
        <f t="shared" si="6"/>
        <v>115223</v>
      </c>
      <c r="BM52" s="142">
        <f t="shared" si="6"/>
        <v>0</v>
      </c>
      <c r="BN52" s="142">
        <f t="shared" si="6"/>
        <v>13621</v>
      </c>
      <c r="BO52" s="142">
        <f t="shared" si="6"/>
        <v>11923</v>
      </c>
      <c r="BP52" s="142">
        <f t="shared" si="6"/>
        <v>6840</v>
      </c>
      <c r="BQ52" s="142">
        <f t="shared" si="6"/>
        <v>3468</v>
      </c>
      <c r="BR52" s="142">
        <f t="shared" si="6"/>
        <v>3703</v>
      </c>
      <c r="BS52" s="142">
        <f t="shared" si="6"/>
        <v>-9917</v>
      </c>
      <c r="BT52" s="142">
        <f t="shared" si="6"/>
        <v>-128</v>
      </c>
      <c r="BU52" s="143">
        <f t="shared" si="6"/>
        <v>144733</v>
      </c>
    </row>
    <row r="65" s="3" customFormat="1" ht="20" customHeight="1" x14ac:dyDescent="0.35"/>
    <row r="67" s="3" customFormat="1" ht="19" customHeight="1" x14ac:dyDescent="0.35"/>
  </sheetData>
  <mergeCells count="12">
    <mergeCell ref="BK29:BU29"/>
    <mergeCell ref="B3:L3"/>
    <mergeCell ref="N3:X3"/>
    <mergeCell ref="Z3:AJ3"/>
    <mergeCell ref="AM3:AW3"/>
    <mergeCell ref="AY3:BI3"/>
    <mergeCell ref="BK3:BU3"/>
    <mergeCell ref="B29:L29"/>
    <mergeCell ref="N29:X29"/>
    <mergeCell ref="Z29:AJ29"/>
    <mergeCell ref="AM29:AW29"/>
    <mergeCell ref="AY29:BI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23DB-9D5D-4BA0-90A3-4828E2F70FC1}">
  <sheetPr>
    <tabColor rgb="FF021A59"/>
    <pageSetUpPr fitToPage="1"/>
  </sheetPr>
  <dimension ref="A1:Y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A27" sqref="A27"/>
    </sheetView>
  </sheetViews>
  <sheetFormatPr defaultColWidth="9.1796875" defaultRowHeight="14.5" x14ac:dyDescent="0.35"/>
  <cols>
    <col min="1" max="1" width="55.26953125" style="51" customWidth="1"/>
    <col min="2" max="6" width="10.7265625" style="51" customWidth="1"/>
    <col min="7" max="11" width="9.1796875" style="51"/>
    <col min="12" max="13" width="9.81640625" style="51" bestFit="1" customWidth="1"/>
    <col min="14" max="16384" width="9.1796875" style="51"/>
  </cols>
  <sheetData>
    <row r="1" spans="1:25" ht="21" x14ac:dyDescent="0.5">
      <c r="A1" s="9" t="s">
        <v>255</v>
      </c>
    </row>
    <row r="3" spans="1:25" s="59" customFormat="1" x14ac:dyDescent="0.35">
      <c r="A3" s="117" t="s">
        <v>100</v>
      </c>
      <c r="B3" s="58">
        <v>2019</v>
      </c>
      <c r="C3" s="58">
        <v>2020</v>
      </c>
      <c r="D3" s="58">
        <v>2021</v>
      </c>
      <c r="E3" s="127" t="s">
        <v>291</v>
      </c>
      <c r="G3" s="128" t="s">
        <v>69</v>
      </c>
      <c r="H3" s="128" t="s">
        <v>82</v>
      </c>
      <c r="I3" s="128" t="s">
        <v>83</v>
      </c>
      <c r="J3" s="128" t="s">
        <v>84</v>
      </c>
      <c r="K3" s="128" t="s">
        <v>90</v>
      </c>
      <c r="L3" s="128" t="s">
        <v>92</v>
      </c>
      <c r="M3" s="128" t="s">
        <v>292</v>
      </c>
      <c r="N3" s="51"/>
      <c r="O3" s="51"/>
      <c r="P3" s="51"/>
      <c r="Q3" s="51"/>
      <c r="R3" s="51"/>
      <c r="S3" s="51"/>
      <c r="T3" s="51"/>
      <c r="U3" s="51"/>
      <c r="V3" s="51"/>
      <c r="W3" s="51"/>
      <c r="X3" s="51"/>
      <c r="Y3" s="51"/>
    </row>
    <row r="4" spans="1:25" s="55" customFormat="1" x14ac:dyDescent="0.35">
      <c r="A4" s="21" t="s">
        <v>256</v>
      </c>
      <c r="B4" s="16">
        <v>2352869</v>
      </c>
      <c r="C4" s="16">
        <v>2031043</v>
      </c>
      <c r="D4" s="16">
        <v>2196210</v>
      </c>
      <c r="E4" s="16">
        <v>2734549</v>
      </c>
      <c r="F4" s="15"/>
      <c r="G4" s="16">
        <v>504718</v>
      </c>
      <c r="H4" s="16">
        <v>532211</v>
      </c>
      <c r="I4" s="16">
        <v>518791</v>
      </c>
      <c r="J4" s="16">
        <f t="shared" ref="J4:J25" si="0">D4-G4-H4-I4</f>
        <v>640490</v>
      </c>
      <c r="K4" s="16">
        <v>790464</v>
      </c>
      <c r="L4" s="16">
        <v>908254</v>
      </c>
      <c r="M4" s="16">
        <f t="shared" ref="M4:M25" si="1">E4-L4-K4</f>
        <v>1035831</v>
      </c>
      <c r="N4" s="51"/>
      <c r="O4" s="51"/>
      <c r="P4" s="51"/>
      <c r="Q4" s="51"/>
      <c r="R4" s="51"/>
      <c r="S4" s="51"/>
      <c r="T4" s="51"/>
      <c r="U4" s="51"/>
      <c r="V4" s="51"/>
      <c r="W4" s="51"/>
      <c r="X4" s="51"/>
      <c r="Y4" s="51"/>
    </row>
    <row r="5" spans="1:25" s="65" customFormat="1" ht="15" thickBot="1" x14ac:dyDescent="0.4">
      <c r="A5" s="63" t="s">
        <v>257</v>
      </c>
      <c r="B5" s="16">
        <v>70898</v>
      </c>
      <c r="C5" s="16">
        <v>57227</v>
      </c>
      <c r="D5" s="16">
        <v>77190</v>
      </c>
      <c r="E5" s="16">
        <v>114081</v>
      </c>
      <c r="F5" s="64"/>
      <c r="G5" s="16">
        <v>18767</v>
      </c>
      <c r="H5" s="16">
        <v>18753</v>
      </c>
      <c r="I5" s="16">
        <v>14458</v>
      </c>
      <c r="J5" s="16">
        <f t="shared" si="0"/>
        <v>25212</v>
      </c>
      <c r="K5" s="16">
        <v>27168</v>
      </c>
      <c r="L5" s="16">
        <v>28572</v>
      </c>
      <c r="M5" s="16">
        <f t="shared" si="1"/>
        <v>58341</v>
      </c>
      <c r="N5" s="51"/>
      <c r="O5" s="51"/>
      <c r="P5" s="51"/>
      <c r="Q5" s="51"/>
      <c r="R5" s="51"/>
      <c r="S5" s="51"/>
      <c r="T5" s="51"/>
      <c r="U5" s="51"/>
      <c r="V5" s="51"/>
      <c r="W5" s="51"/>
      <c r="X5" s="51"/>
      <c r="Y5" s="51"/>
    </row>
    <row r="6" spans="1:25" s="68" customFormat="1" ht="15" thickBot="1" x14ac:dyDescent="0.4">
      <c r="A6" s="66" t="s">
        <v>258</v>
      </c>
      <c r="B6" s="23">
        <f>+B4+B5</f>
        <v>2423767</v>
      </c>
      <c r="C6" s="23">
        <f t="shared" ref="C6:E6" si="2">+C4+C5</f>
        <v>2088270</v>
      </c>
      <c r="D6" s="23">
        <f t="shared" si="2"/>
        <v>2273400</v>
      </c>
      <c r="E6" s="23">
        <f t="shared" si="2"/>
        <v>2848630</v>
      </c>
      <c r="F6" s="67"/>
      <c r="G6" s="23">
        <f t="shared" ref="G6" si="3">+G4+G5</f>
        <v>523485</v>
      </c>
      <c r="H6" s="23">
        <f>+H4+H5</f>
        <v>550964</v>
      </c>
      <c r="I6" s="23">
        <f>+I4+I5</f>
        <v>533249</v>
      </c>
      <c r="J6" s="23">
        <f t="shared" si="0"/>
        <v>665702</v>
      </c>
      <c r="K6" s="23">
        <f t="shared" ref="K6" si="4">+K4+K5</f>
        <v>817632</v>
      </c>
      <c r="L6" s="23">
        <v>936826</v>
      </c>
      <c r="M6" s="23">
        <f t="shared" si="1"/>
        <v>1094172</v>
      </c>
      <c r="N6" s="51"/>
      <c r="O6" s="51"/>
      <c r="P6" s="51"/>
      <c r="Q6" s="51"/>
      <c r="R6" s="51"/>
      <c r="S6" s="51"/>
      <c r="T6" s="51"/>
      <c r="U6" s="51"/>
      <c r="V6" s="51"/>
      <c r="W6" s="51"/>
      <c r="X6" s="51"/>
      <c r="Y6" s="51"/>
    </row>
    <row r="7" spans="1:25" s="68" customFormat="1" ht="15" thickBot="1" x14ac:dyDescent="0.4">
      <c r="A7" s="69" t="s">
        <v>259</v>
      </c>
      <c r="B7" s="16">
        <v>-1852222</v>
      </c>
      <c r="C7" s="16">
        <v>-1636797</v>
      </c>
      <c r="D7" s="16">
        <v>-1913016</v>
      </c>
      <c r="E7" s="16">
        <v>-2324119</v>
      </c>
      <c r="F7" s="67"/>
      <c r="G7" s="16">
        <v>-412902</v>
      </c>
      <c r="H7" s="16">
        <v>-406852</v>
      </c>
      <c r="I7" s="16">
        <v>-443092</v>
      </c>
      <c r="J7" s="16">
        <f t="shared" si="0"/>
        <v>-650170</v>
      </c>
      <c r="K7" s="16">
        <v>-668842</v>
      </c>
      <c r="L7" s="16">
        <v>-749434</v>
      </c>
      <c r="M7" s="16">
        <f t="shared" si="1"/>
        <v>-905843</v>
      </c>
      <c r="N7" s="51"/>
      <c r="O7" s="51"/>
      <c r="P7" s="51"/>
      <c r="Q7" s="51"/>
      <c r="R7" s="51"/>
      <c r="S7" s="51"/>
      <c r="T7" s="51"/>
      <c r="U7" s="51"/>
      <c r="V7" s="51"/>
      <c r="W7" s="51"/>
      <c r="X7" s="51"/>
      <c r="Y7" s="51"/>
    </row>
    <row r="8" spans="1:25" s="68" customFormat="1" ht="15" thickBot="1" x14ac:dyDescent="0.4">
      <c r="A8" s="66" t="s">
        <v>260</v>
      </c>
      <c r="B8" s="23">
        <f>+B6+B7</f>
        <v>571545</v>
      </c>
      <c r="C8" s="23">
        <f t="shared" ref="C8:E8" si="5">+C6+C7</f>
        <v>451473</v>
      </c>
      <c r="D8" s="23">
        <f t="shared" si="5"/>
        <v>360384</v>
      </c>
      <c r="E8" s="23">
        <f t="shared" si="5"/>
        <v>524511</v>
      </c>
      <c r="F8" s="67"/>
      <c r="G8" s="23">
        <f t="shared" ref="G8:I8" si="6">+G6+G7</f>
        <v>110583</v>
      </c>
      <c r="H8" s="23">
        <f t="shared" si="6"/>
        <v>144112</v>
      </c>
      <c r="I8" s="23">
        <f t="shared" si="6"/>
        <v>90157</v>
      </c>
      <c r="J8" s="23">
        <f t="shared" si="0"/>
        <v>15532</v>
      </c>
      <c r="K8" s="23">
        <f t="shared" ref="K8" si="7">+K6+K7</f>
        <v>148790</v>
      </c>
      <c r="L8" s="23">
        <v>187392</v>
      </c>
      <c r="M8" s="23">
        <f t="shared" si="1"/>
        <v>188329</v>
      </c>
      <c r="N8" s="51"/>
      <c r="O8" s="51"/>
      <c r="P8" s="51"/>
      <c r="Q8" s="51"/>
      <c r="R8" s="51"/>
      <c r="S8" s="51"/>
      <c r="T8" s="51"/>
      <c r="U8" s="51"/>
      <c r="V8" s="51"/>
      <c r="W8" s="51"/>
      <c r="X8" s="51"/>
      <c r="Y8" s="51"/>
    </row>
    <row r="9" spans="1:25" s="55" customFormat="1" x14ac:dyDescent="0.35">
      <c r="A9" s="21" t="s">
        <v>261</v>
      </c>
      <c r="B9" s="16">
        <v>-186156</v>
      </c>
      <c r="C9" s="16">
        <v>-111811</v>
      </c>
      <c r="D9" s="16">
        <v>-150643</v>
      </c>
      <c r="E9" s="16">
        <v>-166402</v>
      </c>
      <c r="F9" s="15"/>
      <c r="G9" s="16">
        <v>-38445</v>
      </c>
      <c r="H9" s="16">
        <v>-47633</v>
      </c>
      <c r="I9" s="16">
        <v>-44795</v>
      </c>
      <c r="J9" s="16">
        <f t="shared" si="0"/>
        <v>-19770</v>
      </c>
      <c r="K9" s="16">
        <v>-53923</v>
      </c>
      <c r="L9" s="16">
        <v>-54056</v>
      </c>
      <c r="M9" s="16">
        <f t="shared" si="1"/>
        <v>-58423</v>
      </c>
      <c r="N9" s="51"/>
      <c r="O9" s="51"/>
      <c r="P9" s="51"/>
      <c r="Q9" s="51"/>
      <c r="R9" s="51"/>
      <c r="S9" s="51"/>
      <c r="T9" s="51"/>
      <c r="U9" s="51"/>
      <c r="V9" s="51"/>
      <c r="W9" s="51"/>
      <c r="X9" s="51"/>
      <c r="Y9" s="51"/>
    </row>
    <row r="10" spans="1:25" s="55" customFormat="1" x14ac:dyDescent="0.35">
      <c r="A10" s="21" t="s">
        <v>262</v>
      </c>
      <c r="B10" s="16">
        <v>-83913</v>
      </c>
      <c r="C10" s="16">
        <v>-74735</v>
      </c>
      <c r="D10" s="16">
        <v>-89201</v>
      </c>
      <c r="E10" s="16">
        <v>-101622</v>
      </c>
      <c r="F10" s="15"/>
      <c r="G10" s="16">
        <v>-17889</v>
      </c>
      <c r="H10" s="16">
        <v>-18750</v>
      </c>
      <c r="I10" s="16">
        <v>-16001</v>
      </c>
      <c r="J10" s="16">
        <f t="shared" si="0"/>
        <v>-36561</v>
      </c>
      <c r="K10" s="16">
        <v>-31368</v>
      </c>
      <c r="L10" s="16">
        <v>-42760</v>
      </c>
      <c r="M10" s="16">
        <f t="shared" si="1"/>
        <v>-27494</v>
      </c>
      <c r="N10" s="51"/>
      <c r="O10" s="51"/>
      <c r="P10" s="51"/>
      <c r="Q10" s="51"/>
      <c r="R10" s="51"/>
      <c r="S10" s="51"/>
      <c r="T10" s="51"/>
      <c r="U10" s="51"/>
      <c r="V10" s="51"/>
      <c r="W10" s="51"/>
      <c r="X10" s="51"/>
      <c r="Y10" s="51"/>
    </row>
    <row r="11" spans="1:25" s="55" customFormat="1" x14ac:dyDescent="0.35">
      <c r="A11" s="21" t="s">
        <v>263</v>
      </c>
      <c r="B11" s="16">
        <v>187</v>
      </c>
      <c r="C11" s="16">
        <v>-9933</v>
      </c>
      <c r="D11" s="16">
        <v>-4620</v>
      </c>
      <c r="E11" s="16">
        <v>5827</v>
      </c>
      <c r="F11" s="15"/>
      <c r="G11" s="16">
        <v>-473</v>
      </c>
      <c r="H11" s="16">
        <v>-2356</v>
      </c>
      <c r="I11" s="16">
        <v>-1639</v>
      </c>
      <c r="J11" s="16">
        <f t="shared" si="0"/>
        <v>-152</v>
      </c>
      <c r="K11" s="16">
        <v>-58</v>
      </c>
      <c r="L11" s="16">
        <v>406</v>
      </c>
      <c r="M11" s="16">
        <f t="shared" si="1"/>
        <v>5479</v>
      </c>
      <c r="N11" s="51"/>
      <c r="O11" s="51"/>
      <c r="P11" s="51"/>
      <c r="Q11" s="51"/>
      <c r="R11" s="51"/>
      <c r="S11" s="51"/>
      <c r="T11" s="51"/>
      <c r="U11" s="51"/>
      <c r="V11" s="51"/>
      <c r="W11" s="51"/>
      <c r="X11" s="51"/>
      <c r="Y11" s="51"/>
    </row>
    <row r="12" spans="1:25" s="65" customFormat="1" ht="15" thickBot="1" x14ac:dyDescent="0.4">
      <c r="A12" s="63" t="s">
        <v>264</v>
      </c>
      <c r="B12" s="16">
        <v>-26613</v>
      </c>
      <c r="C12" s="16">
        <v>-14933</v>
      </c>
      <c r="D12" s="16">
        <v>177266</v>
      </c>
      <c r="E12" s="16">
        <v>-23850</v>
      </c>
      <c r="F12" s="64"/>
      <c r="G12" s="16">
        <v>49874</v>
      </c>
      <c r="H12" s="16">
        <v>1559</v>
      </c>
      <c r="I12" s="16">
        <v>21572</v>
      </c>
      <c r="J12" s="16">
        <f t="shared" si="0"/>
        <v>104261</v>
      </c>
      <c r="K12" s="16">
        <v>-6022</v>
      </c>
      <c r="L12" s="16">
        <v>-10010</v>
      </c>
      <c r="M12" s="16">
        <f t="shared" si="1"/>
        <v>-7818</v>
      </c>
      <c r="N12" s="51"/>
      <c r="O12" s="51"/>
      <c r="P12" s="51"/>
      <c r="Q12" s="51"/>
      <c r="R12" s="51"/>
      <c r="S12" s="51"/>
      <c r="T12" s="51"/>
      <c r="U12" s="51"/>
      <c r="V12" s="51"/>
      <c r="W12" s="51"/>
      <c r="X12" s="51"/>
      <c r="Y12" s="51"/>
    </row>
    <row r="13" spans="1:25" s="68" customFormat="1" ht="15" thickBot="1" x14ac:dyDescent="0.4">
      <c r="A13" s="66" t="s">
        <v>265</v>
      </c>
      <c r="B13" s="23">
        <f>SUM(B8:B12)</f>
        <v>275050</v>
      </c>
      <c r="C13" s="23">
        <f t="shared" ref="C13" si="8">SUM(C8:C12)</f>
        <v>240061</v>
      </c>
      <c r="D13" s="23">
        <f>SUM(D8:D12)</f>
        <v>293186</v>
      </c>
      <c r="E13" s="23">
        <f t="shared" ref="E13" si="9">SUM(E8:E12)</f>
        <v>238464</v>
      </c>
      <c r="F13" s="67"/>
      <c r="G13" s="23">
        <f t="shared" ref="G13:I13" si="10">SUM(G8:G12)</f>
        <v>103650</v>
      </c>
      <c r="H13" s="23">
        <f t="shared" si="10"/>
        <v>76932</v>
      </c>
      <c r="I13" s="23">
        <f t="shared" si="10"/>
        <v>49294</v>
      </c>
      <c r="J13" s="23">
        <f t="shared" si="0"/>
        <v>63310</v>
      </c>
      <c r="K13" s="23">
        <f t="shared" ref="K13" si="11">SUM(K8:K12)</f>
        <v>57419</v>
      </c>
      <c r="L13" s="23">
        <v>80972</v>
      </c>
      <c r="M13" s="23">
        <f t="shared" si="1"/>
        <v>100073</v>
      </c>
      <c r="N13" s="51"/>
      <c r="O13" s="51"/>
      <c r="P13" s="51"/>
      <c r="Q13" s="51"/>
      <c r="R13" s="51"/>
      <c r="S13" s="51"/>
      <c r="T13" s="51"/>
      <c r="U13" s="51"/>
      <c r="V13" s="51"/>
      <c r="W13" s="51"/>
      <c r="X13" s="51"/>
      <c r="Y13" s="51"/>
    </row>
    <row r="14" spans="1:25" s="55" customFormat="1" x14ac:dyDescent="0.35">
      <c r="A14" s="21" t="s">
        <v>266</v>
      </c>
      <c r="B14" s="16">
        <v>-7565</v>
      </c>
      <c r="C14" s="16">
        <v>-1741</v>
      </c>
      <c r="D14" s="16">
        <v>-302</v>
      </c>
      <c r="E14" s="16">
        <v>-7615</v>
      </c>
      <c r="F14" s="15"/>
      <c r="G14" s="16">
        <v>1030</v>
      </c>
      <c r="H14" s="16">
        <v>-137</v>
      </c>
      <c r="I14" s="16">
        <v>-262</v>
      </c>
      <c r="J14" s="16">
        <f t="shared" si="0"/>
        <v>-933</v>
      </c>
      <c r="K14" s="16">
        <v>-804</v>
      </c>
      <c r="L14" s="16">
        <v>-1766</v>
      </c>
      <c r="M14" s="16">
        <f t="shared" si="1"/>
        <v>-5045</v>
      </c>
      <c r="N14" s="51"/>
      <c r="O14" s="51"/>
      <c r="P14" s="51"/>
      <c r="Q14" s="51"/>
      <c r="R14" s="51"/>
      <c r="S14" s="51"/>
      <c r="T14" s="51"/>
      <c r="U14" s="51"/>
      <c r="V14" s="51"/>
      <c r="W14" s="51"/>
      <c r="X14" s="51"/>
      <c r="Y14" s="51"/>
    </row>
    <row r="15" spans="1:25" s="55" customFormat="1" x14ac:dyDescent="0.35">
      <c r="A15" s="21" t="s">
        <v>267</v>
      </c>
      <c r="B15" s="16">
        <v>0</v>
      </c>
      <c r="C15" s="16">
        <v>0</v>
      </c>
      <c r="D15" s="16">
        <f t="shared" ref="D15:D16" si="12">+G15</f>
        <v>0</v>
      </c>
      <c r="E15" s="16"/>
      <c r="F15" s="15"/>
      <c r="G15" s="16">
        <v>0</v>
      </c>
      <c r="H15" s="16">
        <v>0</v>
      </c>
      <c r="I15" s="16">
        <v>0</v>
      </c>
      <c r="J15" s="16">
        <f t="shared" si="0"/>
        <v>0</v>
      </c>
      <c r="K15" s="16">
        <v>0</v>
      </c>
      <c r="L15" s="16">
        <v>0</v>
      </c>
      <c r="M15" s="16">
        <f t="shared" si="1"/>
        <v>0</v>
      </c>
      <c r="N15" s="51"/>
      <c r="O15" s="51"/>
      <c r="P15" s="51"/>
      <c r="Q15" s="51"/>
      <c r="R15" s="51"/>
      <c r="S15" s="51"/>
      <c r="T15" s="51"/>
      <c r="U15" s="51"/>
      <c r="V15" s="51"/>
      <c r="W15" s="51"/>
      <c r="X15" s="51"/>
      <c r="Y15" s="51"/>
    </row>
    <row r="16" spans="1:25" s="55" customFormat="1" x14ac:dyDescent="0.35">
      <c r="A16" s="21" t="s">
        <v>268</v>
      </c>
      <c r="B16" s="16">
        <v>0</v>
      </c>
      <c r="C16" s="16">
        <v>0</v>
      </c>
      <c r="D16" s="16">
        <f t="shared" si="12"/>
        <v>0</v>
      </c>
      <c r="E16" s="16"/>
      <c r="F16" s="15"/>
      <c r="G16" s="16">
        <v>0</v>
      </c>
      <c r="H16" s="16">
        <v>0</v>
      </c>
      <c r="I16" s="16">
        <v>0</v>
      </c>
      <c r="J16" s="16">
        <f t="shared" si="0"/>
        <v>0</v>
      </c>
      <c r="K16" s="16">
        <v>0</v>
      </c>
      <c r="L16" s="16">
        <v>0</v>
      </c>
      <c r="M16" s="16">
        <f t="shared" si="1"/>
        <v>0</v>
      </c>
      <c r="N16" s="51"/>
      <c r="O16" s="51"/>
      <c r="P16" s="51"/>
      <c r="Q16" s="51"/>
      <c r="R16" s="51"/>
      <c r="S16" s="51"/>
      <c r="T16" s="51"/>
      <c r="U16" s="51"/>
      <c r="V16" s="51"/>
      <c r="W16" s="51"/>
      <c r="X16" s="51"/>
      <c r="Y16" s="51"/>
    </row>
    <row r="17" spans="1:25" s="65" customFormat="1" ht="15" thickBot="1" x14ac:dyDescent="0.4">
      <c r="A17" s="63" t="s">
        <v>113</v>
      </c>
      <c r="B17" s="16">
        <v>1106</v>
      </c>
      <c r="C17" s="16">
        <v>-161</v>
      </c>
      <c r="D17" s="16">
        <v>27</v>
      </c>
      <c r="E17" s="16">
        <v>1064</v>
      </c>
      <c r="F17" s="64"/>
      <c r="G17" s="16">
        <v>-115</v>
      </c>
      <c r="H17" s="16">
        <v>-94</v>
      </c>
      <c r="I17" s="16">
        <v>232</v>
      </c>
      <c r="J17" s="16">
        <f t="shared" si="0"/>
        <v>4</v>
      </c>
      <c r="K17" s="16">
        <v>139</v>
      </c>
      <c r="L17" s="16">
        <v>311</v>
      </c>
      <c r="M17" s="16">
        <f t="shared" si="1"/>
        <v>614</v>
      </c>
      <c r="N17" s="51"/>
      <c r="O17" s="51"/>
      <c r="P17" s="51"/>
      <c r="Q17" s="51"/>
      <c r="R17" s="51"/>
      <c r="S17" s="51"/>
      <c r="T17" s="51"/>
      <c r="U17" s="51"/>
      <c r="V17" s="51"/>
      <c r="W17" s="51"/>
      <c r="X17" s="51"/>
      <c r="Y17" s="51"/>
    </row>
    <row r="18" spans="1:25" s="68" customFormat="1" ht="15" thickBot="1" x14ac:dyDescent="0.4">
      <c r="A18" s="66" t="s">
        <v>269</v>
      </c>
      <c r="B18" s="23">
        <f>SUM(B13:B17)</f>
        <v>268591</v>
      </c>
      <c r="C18" s="23">
        <f t="shared" ref="C18:E18" si="13">SUM(C13:C17)</f>
        <v>238159</v>
      </c>
      <c r="D18" s="23">
        <f t="shared" si="13"/>
        <v>292911</v>
      </c>
      <c r="E18" s="23">
        <f t="shared" si="13"/>
        <v>231913</v>
      </c>
      <c r="F18" s="67"/>
      <c r="G18" s="23">
        <f t="shared" ref="G18:I18" si="14">SUM(G13:G17)</f>
        <v>104565</v>
      </c>
      <c r="H18" s="23">
        <f t="shared" si="14"/>
        <v>76701</v>
      </c>
      <c r="I18" s="23">
        <f t="shared" si="14"/>
        <v>49264</v>
      </c>
      <c r="J18" s="23">
        <f t="shared" si="0"/>
        <v>62381</v>
      </c>
      <c r="K18" s="23">
        <f t="shared" ref="K18" si="15">SUM(K13:K17)</f>
        <v>56754</v>
      </c>
      <c r="L18" s="23">
        <v>79517</v>
      </c>
      <c r="M18" s="23">
        <f t="shared" si="1"/>
        <v>95642</v>
      </c>
      <c r="N18" s="51"/>
      <c r="O18" s="51"/>
      <c r="P18" s="51"/>
      <c r="Q18" s="51"/>
      <c r="R18" s="51"/>
      <c r="S18" s="51"/>
      <c r="T18" s="51"/>
      <c r="U18" s="51"/>
      <c r="V18" s="51"/>
      <c r="W18" s="51"/>
      <c r="X18" s="51"/>
      <c r="Y18" s="51"/>
    </row>
    <row r="19" spans="1:25" s="68" customFormat="1" ht="15" thickBot="1" x14ac:dyDescent="0.4">
      <c r="A19" s="69" t="s">
        <v>197</v>
      </c>
      <c r="B19" s="16">
        <v>0</v>
      </c>
      <c r="C19" s="50">
        <v>0</v>
      </c>
      <c r="D19" s="16">
        <f>+G19</f>
        <v>0</v>
      </c>
      <c r="E19" s="16">
        <v>0</v>
      </c>
      <c r="F19" s="67"/>
      <c r="G19" s="50">
        <v>0</v>
      </c>
      <c r="H19" s="50">
        <v>0</v>
      </c>
      <c r="I19" s="16">
        <v>0</v>
      </c>
      <c r="J19" s="16">
        <f t="shared" si="0"/>
        <v>0</v>
      </c>
      <c r="K19" s="50">
        <v>0</v>
      </c>
      <c r="L19" s="50">
        <v>0</v>
      </c>
      <c r="M19" s="50">
        <f t="shared" si="1"/>
        <v>0</v>
      </c>
      <c r="N19" s="51"/>
      <c r="O19" s="51"/>
      <c r="P19" s="51"/>
      <c r="Q19" s="51"/>
      <c r="R19" s="51"/>
      <c r="S19" s="51"/>
      <c r="T19" s="51"/>
      <c r="U19" s="51"/>
      <c r="V19" s="51"/>
      <c r="W19" s="51"/>
      <c r="X19" s="51"/>
      <c r="Y19" s="51"/>
    </row>
    <row r="20" spans="1:25" s="68" customFormat="1" ht="15" thickBot="1" x14ac:dyDescent="0.4">
      <c r="A20" s="66" t="s">
        <v>270</v>
      </c>
      <c r="B20" s="23"/>
      <c r="C20" s="23"/>
      <c r="D20" s="23"/>
      <c r="E20" s="23"/>
      <c r="F20" s="67"/>
      <c r="G20" s="23"/>
      <c r="H20" s="23"/>
      <c r="I20" s="23"/>
      <c r="J20" s="23">
        <f t="shared" si="0"/>
        <v>0</v>
      </c>
      <c r="K20" s="23"/>
      <c r="L20" s="23">
        <v>0</v>
      </c>
      <c r="M20" s="23">
        <f t="shared" si="1"/>
        <v>0</v>
      </c>
      <c r="N20" s="51"/>
      <c r="O20" s="51"/>
      <c r="P20" s="51"/>
      <c r="Q20" s="51"/>
      <c r="R20" s="51"/>
      <c r="S20" s="51"/>
      <c r="T20" s="51"/>
      <c r="U20" s="51"/>
      <c r="V20" s="51"/>
      <c r="W20" s="51"/>
      <c r="X20" s="51"/>
      <c r="Y20" s="51"/>
    </row>
    <row r="21" spans="1:25" s="55" customFormat="1" x14ac:dyDescent="0.35">
      <c r="A21" s="21" t="s">
        <v>271</v>
      </c>
      <c r="B21" s="70"/>
      <c r="C21" s="70"/>
      <c r="D21" s="16"/>
      <c r="E21" s="16"/>
      <c r="F21" s="15"/>
      <c r="G21" s="16"/>
      <c r="H21" s="16"/>
      <c r="I21" s="16"/>
      <c r="J21" s="16">
        <f t="shared" si="0"/>
        <v>0</v>
      </c>
      <c r="K21" s="16"/>
      <c r="L21" s="16">
        <v>0</v>
      </c>
      <c r="M21" s="16">
        <f t="shared" si="1"/>
        <v>0</v>
      </c>
      <c r="N21" s="51"/>
      <c r="O21" s="51"/>
      <c r="P21" s="51"/>
      <c r="Q21" s="51"/>
      <c r="R21" s="51"/>
      <c r="S21" s="51"/>
      <c r="T21" s="51"/>
      <c r="U21" s="51"/>
      <c r="V21" s="51"/>
      <c r="W21" s="51"/>
      <c r="X21" s="51"/>
      <c r="Y21" s="51"/>
    </row>
    <row r="22" spans="1:25" s="65" customFormat="1" ht="15" thickBot="1" x14ac:dyDescent="0.4">
      <c r="A22" s="71" t="s">
        <v>272</v>
      </c>
      <c r="B22" s="18"/>
      <c r="C22" s="18"/>
      <c r="D22" s="18"/>
      <c r="E22" s="18"/>
      <c r="F22" s="64"/>
      <c r="G22" s="18"/>
      <c r="H22" s="18"/>
      <c r="I22" s="18"/>
      <c r="J22" s="18">
        <f t="shared" si="0"/>
        <v>0</v>
      </c>
      <c r="K22" s="18"/>
      <c r="L22" s="18">
        <v>0</v>
      </c>
      <c r="M22" s="18">
        <f t="shared" si="1"/>
        <v>0</v>
      </c>
      <c r="N22" s="51"/>
      <c r="O22" s="51"/>
      <c r="P22" s="51"/>
      <c r="Q22" s="51"/>
      <c r="R22" s="51"/>
      <c r="S22" s="51"/>
      <c r="T22" s="51"/>
      <c r="U22" s="51"/>
      <c r="V22" s="51"/>
      <c r="W22" s="51"/>
      <c r="X22" s="51"/>
      <c r="Y22" s="51"/>
    </row>
    <row r="23" spans="1:25" s="55" customFormat="1" x14ac:dyDescent="0.35">
      <c r="A23" s="21" t="s">
        <v>273</v>
      </c>
      <c r="B23" s="16">
        <v>236886</v>
      </c>
      <c r="C23" s="16">
        <v>266791</v>
      </c>
      <c r="D23" s="16">
        <v>299850</v>
      </c>
      <c r="E23" s="16">
        <v>227079</v>
      </c>
      <c r="F23" s="15"/>
      <c r="G23" s="16">
        <v>63174</v>
      </c>
      <c r="H23" s="16">
        <v>64754</v>
      </c>
      <c r="I23" s="16">
        <v>65809</v>
      </c>
      <c r="J23" s="16">
        <f t="shared" si="0"/>
        <v>106113</v>
      </c>
      <c r="K23" s="16">
        <v>69928</v>
      </c>
      <c r="L23" s="16">
        <v>73178</v>
      </c>
      <c r="M23" s="16">
        <f t="shared" si="1"/>
        <v>83973</v>
      </c>
      <c r="N23" s="51"/>
      <c r="O23" s="51"/>
      <c r="P23" s="51"/>
      <c r="Q23" s="51"/>
      <c r="R23" s="51"/>
      <c r="S23" s="51"/>
      <c r="T23" s="51"/>
      <c r="U23" s="51"/>
      <c r="V23" s="51"/>
      <c r="W23" s="51"/>
      <c r="X23" s="51"/>
      <c r="Y23" s="51"/>
    </row>
    <row r="24" spans="1:25" s="55" customFormat="1" x14ac:dyDescent="0.35">
      <c r="A24" s="21" t="s">
        <v>16</v>
      </c>
      <c r="B24" s="16">
        <v>511936</v>
      </c>
      <c r="C24" s="16">
        <v>506852</v>
      </c>
      <c r="D24" s="16">
        <v>593036</v>
      </c>
      <c r="E24" s="16">
        <v>465543</v>
      </c>
      <c r="F24" s="15"/>
      <c r="G24" s="16">
        <v>166824</v>
      </c>
      <c r="H24" s="16">
        <v>141686</v>
      </c>
      <c r="I24" s="16">
        <v>115103</v>
      </c>
      <c r="J24" s="16">
        <f t="shared" si="0"/>
        <v>169423</v>
      </c>
      <c r="K24" s="16">
        <v>127347</v>
      </c>
      <c r="L24" s="16">
        <v>154150</v>
      </c>
      <c r="M24" s="16">
        <f t="shared" si="1"/>
        <v>184046</v>
      </c>
      <c r="N24" s="51"/>
      <c r="O24" s="51"/>
      <c r="P24" s="51"/>
      <c r="Q24" s="51"/>
      <c r="R24" s="51"/>
      <c r="S24" s="51"/>
      <c r="T24" s="51"/>
      <c r="U24" s="51"/>
      <c r="V24" s="51"/>
      <c r="W24" s="51"/>
      <c r="X24" s="51"/>
      <c r="Y24" s="51"/>
    </row>
    <row r="25" spans="1:25" s="65" customFormat="1" ht="15" thickBot="1" x14ac:dyDescent="0.4">
      <c r="A25" s="72" t="s">
        <v>274</v>
      </c>
      <c r="B25" s="16">
        <v>599034</v>
      </c>
      <c r="C25" s="16">
        <v>510090</v>
      </c>
      <c r="D25" s="16">
        <v>590680</v>
      </c>
      <c r="E25" s="16">
        <v>476280.61233169452</v>
      </c>
      <c r="F25" s="64"/>
      <c r="G25" s="16">
        <v>167859</v>
      </c>
      <c r="H25" s="16">
        <v>143250</v>
      </c>
      <c r="I25" s="16">
        <v>115223</v>
      </c>
      <c r="J25" s="16">
        <f t="shared" si="0"/>
        <v>164348</v>
      </c>
      <c r="K25" s="16">
        <v>127632</v>
      </c>
      <c r="L25" s="16">
        <v>161456.23870000022</v>
      </c>
      <c r="M25" s="16">
        <f t="shared" si="1"/>
        <v>187192.3736316943</v>
      </c>
      <c r="N25" s="51"/>
      <c r="O25" s="51"/>
      <c r="P25" s="51"/>
      <c r="Q25" s="51"/>
      <c r="R25" s="51"/>
      <c r="S25" s="51"/>
      <c r="T25" s="51"/>
      <c r="U25" s="51"/>
      <c r="V25" s="51"/>
      <c r="W25" s="51"/>
      <c r="X25" s="51"/>
      <c r="Y25" s="51"/>
    </row>
    <row r="27" spans="1:25" x14ac:dyDescent="0.35">
      <c r="A27" s="86"/>
    </row>
    <row r="28" spans="1:25" s="57" customFormat="1" ht="10.5" x14ac:dyDescent="0.25">
      <c r="A28" s="86" t="s">
        <v>130</v>
      </c>
    </row>
    <row r="29" spans="1:25" s="57" customFormat="1" ht="10.5" x14ac:dyDescent="0.25"/>
  </sheetData>
  <pageMargins left="0.25" right="0.25" top="0.75" bottom="0.75" header="0.3" footer="0.3"/>
  <pageSetup paperSize="8"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A892C-38AA-4458-BF40-30F9CC24877A}">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A27" sqref="A27"/>
    </sheetView>
  </sheetViews>
  <sheetFormatPr defaultColWidth="9.1796875" defaultRowHeight="14.5" x14ac:dyDescent="0.35"/>
  <cols>
    <col min="1" max="1" width="55.26953125" style="51" customWidth="1"/>
    <col min="2" max="6" width="10.7265625" style="51" customWidth="1"/>
    <col min="7" max="16384" width="9.1796875" style="51"/>
  </cols>
  <sheetData>
    <row r="1" spans="1:24" ht="21" x14ac:dyDescent="0.5">
      <c r="A1" s="9" t="s">
        <v>275</v>
      </c>
    </row>
    <row r="3" spans="1:24" s="59" customFormat="1" x14ac:dyDescent="0.35">
      <c r="A3" s="117" t="s">
        <v>100</v>
      </c>
      <c r="B3" s="58">
        <v>2019</v>
      </c>
      <c r="C3" s="58">
        <v>2020</v>
      </c>
      <c r="D3" s="58">
        <v>2021</v>
      </c>
      <c r="E3" s="127" t="s">
        <v>291</v>
      </c>
      <c r="G3" s="128" t="s">
        <v>69</v>
      </c>
      <c r="H3" s="128" t="s">
        <v>82</v>
      </c>
      <c r="I3" s="128" t="s">
        <v>83</v>
      </c>
      <c r="J3" s="128" t="s">
        <v>84</v>
      </c>
      <c r="K3" s="128" t="s">
        <v>90</v>
      </c>
      <c r="L3" s="128" t="s">
        <v>92</v>
      </c>
      <c r="M3" s="128" t="s">
        <v>292</v>
      </c>
      <c r="N3" s="51"/>
      <c r="O3" s="51"/>
      <c r="P3" s="51"/>
      <c r="Q3" s="51"/>
      <c r="R3" s="51"/>
      <c r="S3" s="51"/>
      <c r="T3" s="51"/>
      <c r="U3" s="51"/>
      <c r="V3" s="51"/>
      <c r="W3" s="51"/>
      <c r="X3" s="51"/>
    </row>
    <row r="4" spans="1:24" s="55" customFormat="1" x14ac:dyDescent="0.35">
      <c r="A4" s="21" t="s">
        <v>256</v>
      </c>
      <c r="B4" s="16">
        <v>292920</v>
      </c>
      <c r="C4" s="16">
        <v>365490</v>
      </c>
      <c r="D4" s="16">
        <v>486925</v>
      </c>
      <c r="E4" s="16">
        <v>420576</v>
      </c>
      <c r="F4" s="15"/>
      <c r="G4" s="16">
        <v>168829</v>
      </c>
      <c r="H4" s="16">
        <v>106823</v>
      </c>
      <c r="I4" s="16">
        <v>71042</v>
      </c>
      <c r="J4" s="16">
        <f t="shared" ref="J4:J25" si="0">D4-G4-H4-I4</f>
        <v>140231</v>
      </c>
      <c r="K4" s="16">
        <v>245118</v>
      </c>
      <c r="L4" s="16">
        <v>99490</v>
      </c>
      <c r="M4" s="16">
        <f t="shared" ref="M4:M25" si="1">E4-L4-K4</f>
        <v>75968</v>
      </c>
      <c r="N4" s="51"/>
      <c r="O4" s="51"/>
      <c r="P4" s="51"/>
      <c r="Q4" s="51"/>
      <c r="R4" s="51"/>
      <c r="S4" s="51"/>
      <c r="T4" s="51"/>
      <c r="U4" s="51"/>
      <c r="V4" s="51"/>
      <c r="W4" s="51"/>
      <c r="X4" s="51"/>
    </row>
    <row r="5" spans="1:24" s="65" customFormat="1" ht="15" thickBot="1" x14ac:dyDescent="0.4">
      <c r="A5" s="63" t="s">
        <v>257</v>
      </c>
      <c r="B5" s="16">
        <v>506</v>
      </c>
      <c r="C5" s="16">
        <v>684</v>
      </c>
      <c r="D5" s="16">
        <v>64</v>
      </c>
      <c r="E5" s="16">
        <v>115</v>
      </c>
      <c r="F5" s="64"/>
      <c r="G5" s="16">
        <v>10</v>
      </c>
      <c r="H5" s="16">
        <v>11</v>
      </c>
      <c r="I5" s="16">
        <v>-2</v>
      </c>
      <c r="J5" s="16">
        <f t="shared" si="0"/>
        <v>45</v>
      </c>
      <c r="K5" s="16">
        <v>94</v>
      </c>
      <c r="L5" s="16">
        <v>-92</v>
      </c>
      <c r="M5" s="16">
        <f t="shared" si="1"/>
        <v>113</v>
      </c>
      <c r="N5" s="51"/>
      <c r="O5" s="51"/>
      <c r="P5" s="51"/>
      <c r="Q5" s="51"/>
      <c r="R5" s="51"/>
      <c r="S5" s="51"/>
      <c r="T5" s="51"/>
      <c r="U5" s="51"/>
      <c r="V5" s="51"/>
      <c r="W5" s="51"/>
      <c r="X5" s="51"/>
    </row>
    <row r="6" spans="1:24" s="68" customFormat="1" ht="15" thickBot="1" x14ac:dyDescent="0.4">
      <c r="A6" s="66" t="s">
        <v>258</v>
      </c>
      <c r="B6" s="23">
        <f>+B4+B5</f>
        <v>293426</v>
      </c>
      <c r="C6" s="23">
        <f t="shared" ref="C6:E6" si="2">+C4+C5</f>
        <v>366174</v>
      </c>
      <c r="D6" s="23">
        <f t="shared" si="2"/>
        <v>486989</v>
      </c>
      <c r="E6" s="23">
        <f t="shared" si="2"/>
        <v>420691</v>
      </c>
      <c r="F6" s="67"/>
      <c r="G6" s="23">
        <f t="shared" ref="G6:H6" si="3">+G4+G5</f>
        <v>168839</v>
      </c>
      <c r="H6" s="23">
        <f t="shared" si="3"/>
        <v>106834</v>
      </c>
      <c r="I6" s="23">
        <v>71040</v>
      </c>
      <c r="J6" s="23">
        <f t="shared" si="0"/>
        <v>140276</v>
      </c>
      <c r="K6" s="23">
        <f t="shared" ref="K6" si="4">+K4+K5</f>
        <v>245212</v>
      </c>
      <c r="L6" s="23">
        <v>99398</v>
      </c>
      <c r="M6" s="23">
        <f t="shared" si="1"/>
        <v>76081</v>
      </c>
      <c r="N6" s="51"/>
      <c r="O6" s="51"/>
      <c r="P6" s="51"/>
      <c r="Q6" s="51"/>
      <c r="R6" s="51"/>
      <c r="S6" s="51"/>
      <c r="T6" s="51"/>
      <c r="U6" s="51"/>
      <c r="V6" s="51"/>
      <c r="W6" s="51"/>
      <c r="X6" s="51"/>
    </row>
    <row r="7" spans="1:24" s="68" customFormat="1" ht="15" thickBot="1" x14ac:dyDescent="0.4">
      <c r="A7" s="69" t="s">
        <v>259</v>
      </c>
      <c r="B7" s="16">
        <v>-230697</v>
      </c>
      <c r="C7" s="16">
        <v>-285103</v>
      </c>
      <c r="D7" s="16">
        <v>-340374</v>
      </c>
      <c r="E7" s="16">
        <v>-272196</v>
      </c>
      <c r="F7" s="67"/>
      <c r="G7" s="16">
        <v>-124667</v>
      </c>
      <c r="H7" s="16">
        <v>-74640</v>
      </c>
      <c r="I7" s="16">
        <v>-51305</v>
      </c>
      <c r="J7" s="16">
        <f t="shared" si="0"/>
        <v>-89762</v>
      </c>
      <c r="K7" s="16">
        <v>-144391</v>
      </c>
      <c r="L7" s="16">
        <v>-69534</v>
      </c>
      <c r="M7" s="16">
        <f t="shared" si="1"/>
        <v>-58271</v>
      </c>
      <c r="N7" s="51"/>
      <c r="O7" s="51"/>
      <c r="P7" s="51"/>
      <c r="Q7" s="51"/>
      <c r="R7" s="51"/>
      <c r="S7" s="51"/>
      <c r="T7" s="51"/>
      <c r="U7" s="51"/>
      <c r="V7" s="51"/>
      <c r="W7" s="51"/>
      <c r="X7" s="51"/>
    </row>
    <row r="8" spans="1:24" s="68" customFormat="1" ht="15" thickBot="1" x14ac:dyDescent="0.4">
      <c r="A8" s="66" t="s">
        <v>260</v>
      </c>
      <c r="B8" s="23">
        <f>+B6+B7</f>
        <v>62729</v>
      </c>
      <c r="C8" s="23">
        <f t="shared" ref="C8:E8" si="5">+C6+C7</f>
        <v>81071</v>
      </c>
      <c r="D8" s="23">
        <f t="shared" si="5"/>
        <v>146615</v>
      </c>
      <c r="E8" s="23">
        <f t="shared" si="5"/>
        <v>148495</v>
      </c>
      <c r="F8" s="67"/>
      <c r="G8" s="23">
        <f t="shared" ref="G8:H8" si="6">+G6+G7</f>
        <v>44172</v>
      </c>
      <c r="H8" s="23">
        <f t="shared" si="6"/>
        <v>32194</v>
      </c>
      <c r="I8" s="23">
        <v>19735</v>
      </c>
      <c r="J8" s="23">
        <f t="shared" si="0"/>
        <v>50514</v>
      </c>
      <c r="K8" s="23">
        <f t="shared" ref="K8" si="7">+K6+K7</f>
        <v>100821</v>
      </c>
      <c r="L8" s="23">
        <v>29864</v>
      </c>
      <c r="M8" s="23">
        <f t="shared" si="1"/>
        <v>17810</v>
      </c>
      <c r="N8" s="51"/>
      <c r="O8" s="51"/>
      <c r="P8" s="51"/>
      <c r="Q8" s="51"/>
      <c r="R8" s="51"/>
      <c r="S8" s="51"/>
      <c r="T8" s="51"/>
      <c r="U8" s="51"/>
      <c r="V8" s="51"/>
      <c r="W8" s="51"/>
      <c r="X8" s="51"/>
    </row>
    <row r="9" spans="1:24" s="55" customFormat="1" x14ac:dyDescent="0.35">
      <c r="A9" s="21" t="s">
        <v>261</v>
      </c>
      <c r="B9" s="16">
        <v>-37240</v>
      </c>
      <c r="C9" s="16">
        <v>-41765</v>
      </c>
      <c r="D9" s="16">
        <v>-43822</v>
      </c>
      <c r="E9" s="16">
        <v>-38747</v>
      </c>
      <c r="F9" s="15"/>
      <c r="G9" s="16">
        <v>-8790</v>
      </c>
      <c r="H9" s="16">
        <v>-9354</v>
      </c>
      <c r="I9" s="16">
        <v>-9030</v>
      </c>
      <c r="J9" s="16">
        <f t="shared" si="0"/>
        <v>-16648</v>
      </c>
      <c r="K9" s="16">
        <v>-13199</v>
      </c>
      <c r="L9" s="16">
        <v>-12522</v>
      </c>
      <c r="M9" s="16">
        <f t="shared" si="1"/>
        <v>-13026</v>
      </c>
      <c r="N9" s="51"/>
      <c r="O9" s="51"/>
      <c r="P9" s="51"/>
      <c r="Q9" s="51"/>
      <c r="R9" s="51"/>
      <c r="S9" s="51"/>
      <c r="T9" s="51"/>
      <c r="U9" s="51"/>
      <c r="V9" s="51"/>
      <c r="W9" s="51"/>
      <c r="X9" s="51"/>
    </row>
    <row r="10" spans="1:24" s="55" customFormat="1" x14ac:dyDescent="0.35">
      <c r="A10" s="21" t="s">
        <v>262</v>
      </c>
      <c r="B10" s="16">
        <v>-26070</v>
      </c>
      <c r="C10" s="16">
        <v>-29885</v>
      </c>
      <c r="D10" s="16">
        <v>-33876</v>
      </c>
      <c r="E10" s="16">
        <v>-26876</v>
      </c>
      <c r="F10" s="15"/>
      <c r="G10" s="16">
        <v>-7833</v>
      </c>
      <c r="H10" s="16">
        <v>-7404</v>
      </c>
      <c r="I10" s="16">
        <v>-6337</v>
      </c>
      <c r="J10" s="16">
        <f t="shared" si="0"/>
        <v>-12302</v>
      </c>
      <c r="K10" s="16">
        <v>-8250</v>
      </c>
      <c r="L10" s="16">
        <v>-10300</v>
      </c>
      <c r="M10" s="16">
        <f t="shared" si="1"/>
        <v>-8326</v>
      </c>
      <c r="N10" s="51"/>
      <c r="O10" s="51"/>
      <c r="P10" s="51"/>
      <c r="Q10" s="51"/>
      <c r="R10" s="51"/>
      <c r="S10" s="51"/>
      <c r="T10" s="51"/>
      <c r="U10" s="51"/>
      <c r="V10" s="51"/>
      <c r="W10" s="51"/>
      <c r="X10" s="51"/>
    </row>
    <row r="11" spans="1:24" s="55" customFormat="1" x14ac:dyDescent="0.35">
      <c r="A11" s="21" t="s">
        <v>263</v>
      </c>
      <c r="B11" s="16">
        <v>-57</v>
      </c>
      <c r="C11" s="16">
        <v>-2983</v>
      </c>
      <c r="D11" s="16">
        <v>2536</v>
      </c>
      <c r="E11" s="16">
        <v>-66</v>
      </c>
      <c r="F11" s="15"/>
      <c r="G11" s="16">
        <v>418</v>
      </c>
      <c r="H11" s="16">
        <v>-252</v>
      </c>
      <c r="I11" s="16">
        <v>251</v>
      </c>
      <c r="J11" s="16">
        <f t="shared" si="0"/>
        <v>2119</v>
      </c>
      <c r="K11" s="16">
        <v>98</v>
      </c>
      <c r="L11" s="16">
        <v>14</v>
      </c>
      <c r="M11" s="16">
        <f t="shared" si="1"/>
        <v>-178</v>
      </c>
      <c r="N11" s="51"/>
      <c r="O11" s="51"/>
      <c r="P11" s="51"/>
      <c r="Q11" s="51"/>
      <c r="R11" s="51"/>
      <c r="S11" s="51"/>
      <c r="T11" s="51"/>
      <c r="U11" s="51"/>
      <c r="V11" s="51"/>
      <c r="W11" s="51"/>
      <c r="X11" s="51"/>
    </row>
    <row r="12" spans="1:24" s="65" customFormat="1" ht="15" thickBot="1" x14ac:dyDescent="0.4">
      <c r="A12" s="63" t="s">
        <v>264</v>
      </c>
      <c r="B12" s="16">
        <v>2026</v>
      </c>
      <c r="C12" s="16">
        <v>1848</v>
      </c>
      <c r="D12" s="16">
        <v>5197</v>
      </c>
      <c r="E12" s="16">
        <v>697</v>
      </c>
      <c r="F12" s="64"/>
      <c r="G12" s="16">
        <v>1177</v>
      </c>
      <c r="H12" s="16">
        <v>561</v>
      </c>
      <c r="I12" s="16">
        <v>508</v>
      </c>
      <c r="J12" s="16">
        <f t="shared" si="0"/>
        <v>2951</v>
      </c>
      <c r="K12" s="16">
        <v>296</v>
      </c>
      <c r="L12" s="16">
        <v>247</v>
      </c>
      <c r="M12" s="16">
        <f t="shared" si="1"/>
        <v>154</v>
      </c>
      <c r="N12" s="51"/>
      <c r="O12" s="51"/>
      <c r="P12" s="51"/>
      <c r="Q12" s="51"/>
      <c r="R12" s="51"/>
      <c r="S12" s="51"/>
      <c r="T12" s="51"/>
      <c r="U12" s="51"/>
      <c r="V12" s="51"/>
      <c r="W12" s="51"/>
      <c r="X12" s="51"/>
    </row>
    <row r="13" spans="1:24" s="68" customFormat="1" ht="15" thickBot="1" x14ac:dyDescent="0.4">
      <c r="A13" s="66" t="s">
        <v>265</v>
      </c>
      <c r="B13" s="23">
        <f>SUM(B8:B12)</f>
        <v>1388</v>
      </c>
      <c r="C13" s="23">
        <f t="shared" ref="C13:E13" si="8">SUM(C8:C12)</f>
        <v>8286</v>
      </c>
      <c r="D13" s="23">
        <f t="shared" si="8"/>
        <v>76650</v>
      </c>
      <c r="E13" s="23">
        <f t="shared" si="8"/>
        <v>83503</v>
      </c>
      <c r="F13" s="67"/>
      <c r="G13" s="23">
        <f t="shared" ref="G13:H13" si="9">SUM(G8:G12)</f>
        <v>29144</v>
      </c>
      <c r="H13" s="23">
        <f t="shared" si="9"/>
        <v>15745</v>
      </c>
      <c r="I13" s="23">
        <v>5127</v>
      </c>
      <c r="J13" s="23">
        <f t="shared" si="0"/>
        <v>26634</v>
      </c>
      <c r="K13" s="23">
        <f t="shared" ref="K13" si="10">SUM(K8:K12)</f>
        <v>79766</v>
      </c>
      <c r="L13" s="23">
        <v>7303</v>
      </c>
      <c r="M13" s="23">
        <f t="shared" si="1"/>
        <v>-3566</v>
      </c>
      <c r="N13" s="51"/>
      <c r="O13" s="51"/>
      <c r="P13" s="51"/>
      <c r="Q13" s="51"/>
      <c r="R13" s="51"/>
      <c r="S13" s="51"/>
      <c r="T13" s="51"/>
      <c r="U13" s="51"/>
      <c r="V13" s="51"/>
      <c r="W13" s="51"/>
      <c r="X13" s="51"/>
    </row>
    <row r="14" spans="1:24" s="55" customFormat="1" x14ac:dyDescent="0.35">
      <c r="A14" s="21" t="s">
        <v>266</v>
      </c>
      <c r="B14" s="16">
        <v>-888</v>
      </c>
      <c r="C14" s="16">
        <v>-642</v>
      </c>
      <c r="D14" s="16">
        <v>-3643</v>
      </c>
      <c r="E14" s="16">
        <v>-483</v>
      </c>
      <c r="F14" s="15"/>
      <c r="G14" s="16">
        <v>-246</v>
      </c>
      <c r="H14" s="16">
        <v>-786</v>
      </c>
      <c r="I14" s="16">
        <v>-1574</v>
      </c>
      <c r="J14" s="16">
        <f t="shared" si="0"/>
        <v>-1037</v>
      </c>
      <c r="K14" s="16">
        <v>-8382</v>
      </c>
      <c r="L14" s="16">
        <v>-7866</v>
      </c>
      <c r="M14" s="16">
        <f t="shared" si="1"/>
        <v>15765</v>
      </c>
      <c r="N14" s="51"/>
      <c r="O14" s="51"/>
      <c r="P14" s="51"/>
      <c r="Q14" s="51"/>
      <c r="R14" s="51"/>
      <c r="S14" s="51"/>
      <c r="T14" s="51"/>
      <c r="U14" s="51"/>
      <c r="V14" s="51"/>
      <c r="W14" s="51"/>
      <c r="X14" s="51"/>
    </row>
    <row r="15" spans="1:24" s="55" customFormat="1" x14ac:dyDescent="0.35">
      <c r="A15" s="21" t="s">
        <v>267</v>
      </c>
      <c r="B15" s="16">
        <v>0</v>
      </c>
      <c r="C15" s="16">
        <v>0</v>
      </c>
      <c r="D15" s="16">
        <f t="shared" ref="D15:D17" si="11">+G15</f>
        <v>0</v>
      </c>
      <c r="E15" s="16"/>
      <c r="F15" s="15"/>
      <c r="G15" s="16">
        <v>0</v>
      </c>
      <c r="H15" s="16"/>
      <c r="I15" s="16"/>
      <c r="J15" s="16">
        <f t="shared" si="0"/>
        <v>0</v>
      </c>
      <c r="K15" s="16">
        <v>0</v>
      </c>
      <c r="L15" s="16">
        <v>0</v>
      </c>
      <c r="M15" s="16">
        <f t="shared" si="1"/>
        <v>0</v>
      </c>
      <c r="N15" s="51"/>
      <c r="O15" s="51"/>
      <c r="P15" s="51"/>
      <c r="Q15" s="51"/>
      <c r="R15" s="51"/>
      <c r="S15" s="51"/>
      <c r="T15" s="51"/>
      <c r="U15" s="51"/>
      <c r="V15" s="51"/>
      <c r="W15" s="51"/>
      <c r="X15" s="51"/>
    </row>
    <row r="16" spans="1:24" s="55" customFormat="1" x14ac:dyDescent="0.35">
      <c r="A16" s="21" t="s">
        <v>268</v>
      </c>
      <c r="B16" s="16">
        <v>0</v>
      </c>
      <c r="C16" s="16">
        <v>0</v>
      </c>
      <c r="D16" s="16">
        <f t="shared" si="11"/>
        <v>0</v>
      </c>
      <c r="E16" s="16"/>
      <c r="F16" s="15"/>
      <c r="G16" s="16">
        <v>0</v>
      </c>
      <c r="H16" s="16"/>
      <c r="I16" s="16"/>
      <c r="J16" s="16">
        <f t="shared" si="0"/>
        <v>0</v>
      </c>
      <c r="K16" s="16">
        <v>0</v>
      </c>
      <c r="L16" s="16">
        <v>0</v>
      </c>
      <c r="M16" s="16">
        <f t="shared" si="1"/>
        <v>0</v>
      </c>
      <c r="N16" s="51"/>
      <c r="O16" s="51"/>
      <c r="P16" s="51"/>
      <c r="Q16" s="51"/>
      <c r="R16" s="51"/>
      <c r="S16" s="51"/>
      <c r="T16" s="51"/>
      <c r="U16" s="51"/>
      <c r="V16" s="51"/>
      <c r="W16" s="51"/>
      <c r="X16" s="51"/>
    </row>
    <row r="17" spans="1:24" s="65" customFormat="1" ht="15" thickBot="1" x14ac:dyDescent="0.4">
      <c r="A17" s="63" t="s">
        <v>113</v>
      </c>
      <c r="B17" s="16">
        <v>0</v>
      </c>
      <c r="C17" s="16">
        <v>0</v>
      </c>
      <c r="D17" s="16">
        <f t="shared" si="11"/>
        <v>0</v>
      </c>
      <c r="E17" s="16"/>
      <c r="F17" s="64"/>
      <c r="G17" s="16">
        <v>0</v>
      </c>
      <c r="H17" s="16"/>
      <c r="I17" s="16"/>
      <c r="J17" s="16">
        <f t="shared" si="0"/>
        <v>0</v>
      </c>
      <c r="K17" s="16">
        <v>0</v>
      </c>
      <c r="L17" s="16">
        <v>0</v>
      </c>
      <c r="M17" s="16">
        <f t="shared" si="1"/>
        <v>0</v>
      </c>
      <c r="N17" s="51"/>
      <c r="O17" s="51"/>
      <c r="P17" s="51"/>
      <c r="Q17" s="51"/>
      <c r="R17" s="51"/>
      <c r="S17" s="51"/>
      <c r="T17" s="51"/>
      <c r="U17" s="51"/>
      <c r="V17" s="51"/>
      <c r="W17" s="51"/>
      <c r="X17" s="51"/>
    </row>
    <row r="18" spans="1:24" s="68" customFormat="1" ht="15" thickBot="1" x14ac:dyDescent="0.4">
      <c r="A18" s="66" t="s">
        <v>269</v>
      </c>
      <c r="B18" s="23">
        <f>SUM(B13:B17)</f>
        <v>500</v>
      </c>
      <c r="C18" s="23">
        <f t="shared" ref="C18:E18" si="12">SUM(C13:C17)</f>
        <v>7644</v>
      </c>
      <c r="D18" s="23">
        <f t="shared" si="12"/>
        <v>73007</v>
      </c>
      <c r="E18" s="23">
        <f t="shared" si="12"/>
        <v>83020</v>
      </c>
      <c r="F18" s="67"/>
      <c r="G18" s="23">
        <f t="shared" ref="G18:H18" si="13">SUM(G13:G17)</f>
        <v>28898</v>
      </c>
      <c r="H18" s="23">
        <f t="shared" si="13"/>
        <v>14959</v>
      </c>
      <c r="I18" s="23">
        <v>3553</v>
      </c>
      <c r="J18" s="23">
        <f t="shared" si="0"/>
        <v>25597</v>
      </c>
      <c r="K18" s="23">
        <f t="shared" ref="K18" si="14">SUM(K13:K17)</f>
        <v>71384</v>
      </c>
      <c r="L18" s="23">
        <v>-563</v>
      </c>
      <c r="M18" s="23">
        <f t="shared" si="1"/>
        <v>12199</v>
      </c>
      <c r="N18" s="51"/>
      <c r="O18" s="51"/>
      <c r="P18" s="51"/>
      <c r="Q18" s="51"/>
      <c r="R18" s="51"/>
      <c r="S18" s="51"/>
      <c r="T18" s="51"/>
      <c r="U18" s="51"/>
      <c r="V18" s="51"/>
      <c r="W18" s="51"/>
      <c r="X18" s="51"/>
    </row>
    <row r="19" spans="1:24" s="68" customFormat="1" ht="15" thickBot="1" x14ac:dyDescent="0.4">
      <c r="A19" s="69" t="s">
        <v>197</v>
      </c>
      <c r="B19" s="16"/>
      <c r="C19" s="50"/>
      <c r="D19" s="16"/>
      <c r="E19" s="16"/>
      <c r="F19" s="67"/>
      <c r="G19" s="16"/>
      <c r="H19" s="16"/>
      <c r="I19" s="16"/>
      <c r="J19" s="16">
        <f t="shared" si="0"/>
        <v>0</v>
      </c>
      <c r="K19" s="16"/>
      <c r="L19" s="16">
        <v>0</v>
      </c>
      <c r="M19" s="16">
        <f t="shared" si="1"/>
        <v>0</v>
      </c>
      <c r="N19" s="51"/>
      <c r="O19" s="51"/>
      <c r="P19" s="51"/>
      <c r="Q19" s="51"/>
      <c r="R19" s="51"/>
      <c r="S19" s="51"/>
      <c r="T19" s="51"/>
      <c r="U19" s="51"/>
      <c r="V19" s="51"/>
      <c r="W19" s="51"/>
      <c r="X19" s="51"/>
    </row>
    <row r="20" spans="1:24" s="68" customFormat="1" ht="15" thickBot="1" x14ac:dyDescent="0.4">
      <c r="A20" s="66" t="s">
        <v>270</v>
      </c>
      <c r="B20" s="23"/>
      <c r="C20" s="23"/>
      <c r="D20" s="23"/>
      <c r="E20" s="23"/>
      <c r="F20" s="67"/>
      <c r="G20" s="23"/>
      <c r="H20" s="23"/>
      <c r="I20" s="23"/>
      <c r="J20" s="23">
        <f t="shared" si="0"/>
        <v>0</v>
      </c>
      <c r="K20" s="23"/>
      <c r="L20" s="23">
        <v>0</v>
      </c>
      <c r="M20" s="23">
        <f t="shared" si="1"/>
        <v>0</v>
      </c>
      <c r="N20" s="51"/>
      <c r="O20" s="51"/>
      <c r="P20" s="51"/>
      <c r="Q20" s="51"/>
      <c r="R20" s="51"/>
      <c r="S20" s="51"/>
      <c r="T20" s="51"/>
      <c r="U20" s="51"/>
      <c r="V20" s="51"/>
      <c r="W20" s="51"/>
      <c r="X20" s="51"/>
    </row>
    <row r="21" spans="1:24" s="55" customFormat="1" x14ac:dyDescent="0.35">
      <c r="A21" s="21" t="s">
        <v>271</v>
      </c>
      <c r="B21" s="70"/>
      <c r="C21" s="70"/>
      <c r="D21" s="16"/>
      <c r="E21" s="16"/>
      <c r="F21" s="15"/>
      <c r="G21" s="16"/>
      <c r="H21" s="16"/>
      <c r="I21" s="16"/>
      <c r="J21" s="16">
        <f t="shared" si="0"/>
        <v>0</v>
      </c>
      <c r="K21" s="16"/>
      <c r="L21" s="16">
        <v>0</v>
      </c>
      <c r="M21" s="16">
        <f t="shared" si="1"/>
        <v>0</v>
      </c>
      <c r="N21" s="51"/>
      <c r="O21" s="51"/>
      <c r="P21" s="51"/>
      <c r="Q21" s="51"/>
      <c r="R21" s="51"/>
      <c r="S21" s="51"/>
      <c r="T21" s="51"/>
      <c r="U21" s="51"/>
      <c r="V21" s="51"/>
      <c r="W21" s="51"/>
      <c r="X21" s="51"/>
    </row>
    <row r="22" spans="1:24" s="65" customFormat="1" ht="15" thickBot="1" x14ac:dyDescent="0.4">
      <c r="A22" s="71" t="s">
        <v>272</v>
      </c>
      <c r="B22" s="18"/>
      <c r="C22" s="18"/>
      <c r="D22" s="18"/>
      <c r="E22" s="18"/>
      <c r="F22" s="64"/>
      <c r="G22" s="18"/>
      <c r="H22" s="18"/>
      <c r="I22" s="18"/>
      <c r="J22" s="18">
        <f t="shared" si="0"/>
        <v>0</v>
      </c>
      <c r="K22" s="18"/>
      <c r="L22" s="18">
        <v>0</v>
      </c>
      <c r="M22" s="18">
        <f t="shared" si="1"/>
        <v>0</v>
      </c>
      <c r="N22" s="51"/>
      <c r="O22" s="51"/>
      <c r="P22" s="51"/>
      <c r="Q22" s="51"/>
      <c r="R22" s="51"/>
      <c r="S22" s="51"/>
      <c r="T22" s="51"/>
      <c r="U22" s="51"/>
      <c r="V22" s="51"/>
      <c r="W22" s="51"/>
      <c r="X22" s="51"/>
    </row>
    <row r="23" spans="1:24" s="55" customFormat="1" x14ac:dyDescent="0.35">
      <c r="A23" s="21" t="s">
        <v>273</v>
      </c>
      <c r="B23" s="16">
        <v>28215</v>
      </c>
      <c r="C23" s="16">
        <v>29644</v>
      </c>
      <c r="D23" s="16">
        <v>39110</v>
      </c>
      <c r="E23" s="16">
        <v>32398</v>
      </c>
      <c r="F23" s="15"/>
      <c r="G23" s="16">
        <v>7626</v>
      </c>
      <c r="H23" s="16">
        <v>7822</v>
      </c>
      <c r="I23" s="16">
        <v>8290</v>
      </c>
      <c r="J23" s="16">
        <f t="shared" si="0"/>
        <v>15372</v>
      </c>
      <c r="K23" s="16">
        <v>10583</v>
      </c>
      <c r="L23" s="16">
        <v>11923</v>
      </c>
      <c r="M23" s="16">
        <f t="shared" si="1"/>
        <v>9892</v>
      </c>
      <c r="N23" s="51"/>
      <c r="O23" s="51"/>
      <c r="P23" s="51"/>
      <c r="Q23" s="51"/>
      <c r="R23" s="51"/>
      <c r="S23" s="51"/>
      <c r="T23" s="51"/>
      <c r="U23" s="51"/>
      <c r="V23" s="51"/>
      <c r="W23" s="51"/>
      <c r="X23" s="51"/>
    </row>
    <row r="24" spans="1:24" s="55" customFormat="1" x14ac:dyDescent="0.35">
      <c r="A24" s="21" t="s">
        <v>16</v>
      </c>
      <c r="B24" s="16">
        <v>29603</v>
      </c>
      <c r="C24" s="16">
        <v>37930</v>
      </c>
      <c r="D24" s="16">
        <v>115760</v>
      </c>
      <c r="E24" s="16">
        <v>115901</v>
      </c>
      <c r="F24" s="15"/>
      <c r="G24" s="16">
        <v>36770</v>
      </c>
      <c r="H24" s="16">
        <v>23567</v>
      </c>
      <c r="I24" s="16">
        <v>13417</v>
      </c>
      <c r="J24" s="16">
        <f t="shared" si="0"/>
        <v>42006</v>
      </c>
      <c r="K24" s="16">
        <v>90349</v>
      </c>
      <c r="L24" s="16">
        <v>19226</v>
      </c>
      <c r="M24" s="16">
        <f t="shared" si="1"/>
        <v>6326</v>
      </c>
      <c r="N24" s="51"/>
      <c r="O24" s="51"/>
      <c r="P24" s="51"/>
      <c r="Q24" s="51"/>
      <c r="R24" s="51"/>
      <c r="S24" s="51"/>
      <c r="T24" s="51"/>
      <c r="U24" s="51"/>
      <c r="V24" s="51"/>
      <c r="W24" s="51"/>
      <c r="X24" s="51"/>
    </row>
    <row r="25" spans="1:24" s="65" customFormat="1" ht="15" thickBot="1" x14ac:dyDescent="0.4">
      <c r="A25" s="72" t="s">
        <v>274</v>
      </c>
      <c r="B25" s="16">
        <v>30028</v>
      </c>
      <c r="C25" s="16">
        <v>41128</v>
      </c>
      <c r="D25" s="16">
        <v>114901</v>
      </c>
      <c r="E25" s="16">
        <v>117602.47929999995</v>
      </c>
      <c r="F25" s="64"/>
      <c r="G25" s="16">
        <v>37143</v>
      </c>
      <c r="H25" s="16">
        <v>23866</v>
      </c>
      <c r="I25" s="16">
        <v>13621</v>
      </c>
      <c r="J25" s="16">
        <f t="shared" si="0"/>
        <v>40271</v>
      </c>
      <c r="K25" s="16">
        <v>90760</v>
      </c>
      <c r="L25" s="16">
        <v>20005.086250000197</v>
      </c>
      <c r="M25" s="16">
        <f t="shared" si="1"/>
        <v>6837.3930499997514</v>
      </c>
      <c r="N25" s="51"/>
      <c r="O25" s="51"/>
      <c r="P25" s="51"/>
      <c r="Q25" s="51"/>
      <c r="R25" s="51"/>
      <c r="S25" s="51"/>
      <c r="T25" s="51"/>
      <c r="U25" s="51"/>
      <c r="V25" s="51"/>
      <c r="W25" s="51"/>
      <c r="X25" s="51"/>
    </row>
    <row r="27" spans="1:24" x14ac:dyDescent="0.35">
      <c r="A27" s="86"/>
    </row>
    <row r="28" spans="1:24" s="57" customFormat="1" ht="10.5" x14ac:dyDescent="0.25">
      <c r="A28" s="86" t="s">
        <v>130</v>
      </c>
    </row>
    <row r="29" spans="1:24" s="57" customFormat="1" ht="10.5" x14ac:dyDescent="0.25"/>
  </sheetData>
  <pageMargins left="0.25" right="0.25" top="0.75" bottom="0.75" header="0.3" footer="0.3"/>
  <pageSetup paperSize="8"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D668-66CB-4AE5-A452-D4F38F372345}">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A27" sqref="A27"/>
    </sheetView>
  </sheetViews>
  <sheetFormatPr defaultColWidth="9.1796875" defaultRowHeight="14.5" x14ac:dyDescent="0.35"/>
  <cols>
    <col min="1" max="1" width="55.26953125" style="51" customWidth="1"/>
    <col min="2" max="6" width="10.7265625" style="51" customWidth="1"/>
    <col min="7" max="11" width="9.1796875" style="51"/>
    <col min="12" max="12" width="9.36328125" style="51" customWidth="1"/>
    <col min="13" max="16384" width="9.1796875" style="51"/>
  </cols>
  <sheetData>
    <row r="1" spans="1:24" ht="21" x14ac:dyDescent="0.5">
      <c r="A1" s="9" t="s">
        <v>276</v>
      </c>
    </row>
    <row r="3" spans="1:24" s="59" customFormat="1" x14ac:dyDescent="0.35">
      <c r="A3" s="117" t="s">
        <v>100</v>
      </c>
      <c r="B3" s="58">
        <v>2019</v>
      </c>
      <c r="C3" s="58">
        <v>2020</v>
      </c>
      <c r="D3" s="58">
        <v>2021</v>
      </c>
      <c r="E3" s="127" t="s">
        <v>291</v>
      </c>
      <c r="G3" s="128" t="s">
        <v>69</v>
      </c>
      <c r="H3" s="128" t="s">
        <v>82</v>
      </c>
      <c r="I3" s="128" t="s">
        <v>83</v>
      </c>
      <c r="J3" s="128" t="s">
        <v>84</v>
      </c>
      <c r="K3" s="128" t="s">
        <v>90</v>
      </c>
      <c r="L3" s="128" t="s">
        <v>92</v>
      </c>
      <c r="M3" s="128" t="s">
        <v>292</v>
      </c>
      <c r="N3" s="51"/>
      <c r="O3" s="51"/>
      <c r="P3" s="51"/>
      <c r="Q3" s="51"/>
      <c r="R3" s="51"/>
      <c r="S3" s="51"/>
      <c r="T3" s="51"/>
      <c r="U3" s="51"/>
      <c r="V3" s="51"/>
      <c r="W3" s="51"/>
      <c r="X3" s="51"/>
    </row>
    <row r="4" spans="1:24" s="55" customFormat="1" x14ac:dyDescent="0.35">
      <c r="A4" s="21" t="s">
        <v>256</v>
      </c>
      <c r="B4" s="16">
        <v>259166</v>
      </c>
      <c r="C4" s="16">
        <v>267733</v>
      </c>
      <c r="D4" s="16">
        <v>389953</v>
      </c>
      <c r="E4" s="16">
        <v>248914</v>
      </c>
      <c r="F4" s="15"/>
      <c r="G4" s="16">
        <v>102577</v>
      </c>
      <c r="H4" s="16">
        <v>96361</v>
      </c>
      <c r="I4" s="16">
        <v>88193</v>
      </c>
      <c r="J4" s="16">
        <f t="shared" ref="J4:J25" si="0">D4-G4-H4-I4</f>
        <v>102822</v>
      </c>
      <c r="K4" s="16">
        <v>97764</v>
      </c>
      <c r="L4" s="16">
        <v>81601</v>
      </c>
      <c r="M4" s="16">
        <f t="shared" ref="M4:M25" si="1">E4-L4-K4</f>
        <v>69549</v>
      </c>
      <c r="N4" s="51"/>
      <c r="O4" s="51"/>
      <c r="P4" s="51"/>
      <c r="Q4" s="51"/>
      <c r="R4" s="51"/>
      <c r="S4" s="51"/>
      <c r="T4" s="51"/>
      <c r="U4" s="51"/>
      <c r="V4" s="51"/>
      <c r="W4" s="51"/>
      <c r="X4" s="51"/>
    </row>
    <row r="5" spans="1:24" s="65" customFormat="1" ht="15" thickBot="1" x14ac:dyDescent="0.4">
      <c r="A5" s="63" t="s">
        <v>257</v>
      </c>
      <c r="B5" s="16">
        <v>81</v>
      </c>
      <c r="C5" s="16">
        <v>82</v>
      </c>
      <c r="D5" s="16">
        <v>84</v>
      </c>
      <c r="E5" s="16">
        <v>355</v>
      </c>
      <c r="F5" s="64"/>
      <c r="G5" s="16">
        <v>49</v>
      </c>
      <c r="H5" s="16">
        <v>15</v>
      </c>
      <c r="I5" s="16">
        <v>16</v>
      </c>
      <c r="J5" s="16">
        <f t="shared" si="0"/>
        <v>4</v>
      </c>
      <c r="K5" s="16">
        <v>341</v>
      </c>
      <c r="L5" s="16">
        <v>-70</v>
      </c>
      <c r="M5" s="16">
        <f t="shared" si="1"/>
        <v>84</v>
      </c>
      <c r="N5" s="51"/>
      <c r="O5" s="51"/>
      <c r="P5" s="51"/>
      <c r="Q5" s="51"/>
      <c r="R5" s="51"/>
      <c r="S5" s="51"/>
      <c r="T5" s="51"/>
      <c r="U5" s="51"/>
      <c r="V5" s="51"/>
      <c r="W5" s="51"/>
      <c r="X5" s="51"/>
    </row>
    <row r="6" spans="1:24" s="68" customFormat="1" ht="15" thickBot="1" x14ac:dyDescent="0.4">
      <c r="A6" s="66" t="s">
        <v>258</v>
      </c>
      <c r="B6" s="23">
        <f>+B4+B5</f>
        <v>259247</v>
      </c>
      <c r="C6" s="23">
        <f t="shared" ref="C6:E6" si="2">+C4+C5</f>
        <v>267815</v>
      </c>
      <c r="D6" s="23">
        <f t="shared" si="2"/>
        <v>390037</v>
      </c>
      <c r="E6" s="23">
        <f t="shared" si="2"/>
        <v>249269</v>
      </c>
      <c r="F6" s="67"/>
      <c r="G6" s="23">
        <f t="shared" ref="G6:H6" si="3">+G4+G5</f>
        <v>102626</v>
      </c>
      <c r="H6" s="23">
        <f t="shared" si="3"/>
        <v>96376</v>
      </c>
      <c r="I6" s="23">
        <v>88209</v>
      </c>
      <c r="J6" s="23">
        <f t="shared" si="0"/>
        <v>102826</v>
      </c>
      <c r="K6" s="23">
        <f t="shared" ref="K6" si="4">+K4+K5</f>
        <v>98105</v>
      </c>
      <c r="L6" s="23">
        <v>81531</v>
      </c>
      <c r="M6" s="23">
        <f t="shared" si="1"/>
        <v>69633</v>
      </c>
      <c r="N6" s="51"/>
      <c r="O6" s="51"/>
      <c r="P6" s="51"/>
      <c r="Q6" s="51"/>
      <c r="R6" s="51"/>
      <c r="S6" s="51"/>
      <c r="T6" s="51"/>
      <c r="U6" s="51"/>
      <c r="V6" s="51"/>
      <c r="W6" s="51"/>
      <c r="X6" s="51"/>
    </row>
    <row r="7" spans="1:24" s="68" customFormat="1" ht="15" thickBot="1" x14ac:dyDescent="0.4">
      <c r="A7" s="69" t="s">
        <v>259</v>
      </c>
      <c r="B7" s="16">
        <v>-221901</v>
      </c>
      <c r="C7" s="16">
        <v>-222188</v>
      </c>
      <c r="D7" s="16">
        <v>-310676</v>
      </c>
      <c r="E7" s="16">
        <v>-202618</v>
      </c>
      <c r="F7" s="67"/>
      <c r="G7" s="16">
        <v>-81065</v>
      </c>
      <c r="H7" s="16">
        <v>-76402</v>
      </c>
      <c r="I7" s="16">
        <v>-73215</v>
      </c>
      <c r="J7" s="16">
        <f t="shared" si="0"/>
        <v>-79994</v>
      </c>
      <c r="K7" s="16">
        <v>-79044</v>
      </c>
      <c r="L7" s="16">
        <v>-67136</v>
      </c>
      <c r="M7" s="16">
        <f t="shared" si="1"/>
        <v>-56438</v>
      </c>
      <c r="N7" s="51"/>
      <c r="O7" s="51"/>
      <c r="P7" s="51"/>
      <c r="Q7" s="51"/>
      <c r="R7" s="51"/>
      <c r="S7" s="51"/>
      <c r="T7" s="51"/>
      <c r="U7" s="51"/>
      <c r="V7" s="51"/>
      <c r="W7" s="51"/>
      <c r="X7" s="51"/>
    </row>
    <row r="8" spans="1:24" s="68" customFormat="1" ht="15" thickBot="1" x14ac:dyDescent="0.4">
      <c r="A8" s="66" t="s">
        <v>260</v>
      </c>
      <c r="B8" s="23">
        <f>+B6+B7</f>
        <v>37346</v>
      </c>
      <c r="C8" s="23">
        <f t="shared" ref="C8:E8" si="5">+C6+C7</f>
        <v>45627</v>
      </c>
      <c r="D8" s="23">
        <f t="shared" si="5"/>
        <v>79361</v>
      </c>
      <c r="E8" s="23">
        <f t="shared" si="5"/>
        <v>46651</v>
      </c>
      <c r="F8" s="67"/>
      <c r="G8" s="23">
        <f t="shared" ref="G8:H8" si="6">+G6+G7</f>
        <v>21561</v>
      </c>
      <c r="H8" s="23">
        <f t="shared" si="6"/>
        <v>19974</v>
      </c>
      <c r="I8" s="23">
        <v>14994</v>
      </c>
      <c r="J8" s="23">
        <f t="shared" si="0"/>
        <v>22832</v>
      </c>
      <c r="K8" s="23">
        <f t="shared" ref="K8" si="7">+K6+K7</f>
        <v>19061</v>
      </c>
      <c r="L8" s="23">
        <v>14395</v>
      </c>
      <c r="M8" s="23">
        <f t="shared" si="1"/>
        <v>13195</v>
      </c>
      <c r="N8" s="51"/>
      <c r="O8" s="51"/>
      <c r="P8" s="51"/>
      <c r="Q8" s="51"/>
      <c r="R8" s="51"/>
      <c r="S8" s="51"/>
      <c r="T8" s="51"/>
      <c r="U8" s="51"/>
      <c r="V8" s="51"/>
      <c r="W8" s="51"/>
      <c r="X8" s="51"/>
    </row>
    <row r="9" spans="1:24" s="55" customFormat="1" x14ac:dyDescent="0.35">
      <c r="A9" s="21" t="s">
        <v>261</v>
      </c>
      <c r="B9" s="16">
        <v>-6961</v>
      </c>
      <c r="C9" s="16">
        <v>-8212</v>
      </c>
      <c r="D9" s="16">
        <v>-10937</v>
      </c>
      <c r="E9" s="16">
        <v>-9500</v>
      </c>
      <c r="F9" s="15"/>
      <c r="G9" s="16">
        <v>-2741</v>
      </c>
      <c r="H9" s="16">
        <v>-2349</v>
      </c>
      <c r="I9" s="16">
        <v>-2450</v>
      </c>
      <c r="J9" s="16">
        <f t="shared" si="0"/>
        <v>-3397</v>
      </c>
      <c r="K9" s="16">
        <v>-3216</v>
      </c>
      <c r="L9" s="16">
        <v>-3182</v>
      </c>
      <c r="M9" s="16">
        <f t="shared" si="1"/>
        <v>-3102</v>
      </c>
      <c r="N9" s="51"/>
      <c r="O9" s="51"/>
      <c r="P9" s="51"/>
      <c r="Q9" s="51"/>
      <c r="R9" s="51"/>
      <c r="S9" s="51"/>
      <c r="T9" s="51"/>
      <c r="U9" s="51"/>
      <c r="V9" s="51"/>
      <c r="W9" s="51"/>
      <c r="X9" s="51"/>
    </row>
    <row r="10" spans="1:24" s="55" customFormat="1" x14ac:dyDescent="0.35">
      <c r="A10" s="21" t="s">
        <v>262</v>
      </c>
      <c r="B10" s="16">
        <v>-3716</v>
      </c>
      <c r="C10" s="16">
        <v>-3516</v>
      </c>
      <c r="D10" s="16">
        <v>-6332</v>
      </c>
      <c r="E10" s="16">
        <v>-4109</v>
      </c>
      <c r="F10" s="15"/>
      <c r="G10" s="16">
        <v>-921</v>
      </c>
      <c r="H10" s="16">
        <v>-979</v>
      </c>
      <c r="I10" s="16">
        <v>-911</v>
      </c>
      <c r="J10" s="16">
        <f t="shared" si="0"/>
        <v>-3521</v>
      </c>
      <c r="K10" s="16">
        <v>-1287</v>
      </c>
      <c r="L10" s="16">
        <v>-1361</v>
      </c>
      <c r="M10" s="16">
        <f t="shared" si="1"/>
        <v>-1461</v>
      </c>
      <c r="N10" s="51"/>
      <c r="O10" s="51"/>
      <c r="P10" s="51"/>
      <c r="Q10" s="51"/>
      <c r="R10" s="51"/>
      <c r="S10" s="51"/>
      <c r="T10" s="51"/>
      <c r="U10" s="51"/>
      <c r="V10" s="51"/>
      <c r="W10" s="51"/>
      <c r="X10" s="51"/>
    </row>
    <row r="11" spans="1:24" s="55" customFormat="1" x14ac:dyDescent="0.35">
      <c r="A11" s="21" t="s">
        <v>263</v>
      </c>
      <c r="B11" s="16">
        <v>84</v>
      </c>
      <c r="C11" s="16">
        <v>-5</v>
      </c>
      <c r="D11" s="16">
        <v>24</v>
      </c>
      <c r="E11" s="16">
        <v>41</v>
      </c>
      <c r="F11" s="15"/>
      <c r="G11" s="16">
        <v>-4</v>
      </c>
      <c r="H11" s="16">
        <v>15</v>
      </c>
      <c r="I11" s="16">
        <v>4</v>
      </c>
      <c r="J11" s="16">
        <f t="shared" si="0"/>
        <v>9</v>
      </c>
      <c r="K11" s="16">
        <v>20</v>
      </c>
      <c r="L11" s="16">
        <v>4</v>
      </c>
      <c r="M11" s="16">
        <f t="shared" si="1"/>
        <v>17</v>
      </c>
      <c r="N11" s="51"/>
      <c r="O11" s="51"/>
      <c r="P11" s="51"/>
      <c r="Q11" s="51"/>
      <c r="R11" s="51"/>
      <c r="S11" s="51"/>
      <c r="T11" s="51"/>
      <c r="U11" s="51"/>
      <c r="V11" s="51"/>
      <c r="W11" s="51"/>
      <c r="X11" s="51"/>
    </row>
    <row r="12" spans="1:24" s="65" customFormat="1" ht="15" thickBot="1" x14ac:dyDescent="0.4">
      <c r="A12" s="63" t="s">
        <v>264</v>
      </c>
      <c r="B12" s="16">
        <v>-400</v>
      </c>
      <c r="C12" s="16">
        <v>-206</v>
      </c>
      <c r="D12" s="16">
        <v>-555</v>
      </c>
      <c r="E12" s="16">
        <v>766</v>
      </c>
      <c r="F12" s="64"/>
      <c r="G12" s="16">
        <v>4</v>
      </c>
      <c r="H12" s="16">
        <v>-99</v>
      </c>
      <c r="I12" s="16">
        <v>-654</v>
      </c>
      <c r="J12" s="16">
        <f t="shared" si="0"/>
        <v>194</v>
      </c>
      <c r="K12" s="16">
        <v>680</v>
      </c>
      <c r="L12" s="16">
        <v>-97</v>
      </c>
      <c r="M12" s="16">
        <f t="shared" si="1"/>
        <v>183</v>
      </c>
      <c r="N12" s="51"/>
      <c r="O12" s="51"/>
      <c r="P12" s="51"/>
      <c r="Q12" s="51"/>
      <c r="R12" s="51"/>
      <c r="S12" s="51"/>
      <c r="T12" s="51"/>
      <c r="U12" s="51"/>
      <c r="V12" s="51"/>
      <c r="W12" s="51"/>
      <c r="X12" s="51"/>
    </row>
    <row r="13" spans="1:24" s="68" customFormat="1" ht="15" thickBot="1" x14ac:dyDescent="0.4">
      <c r="A13" s="66" t="s">
        <v>265</v>
      </c>
      <c r="B13" s="23">
        <f>SUM(B8:B12)</f>
        <v>26353</v>
      </c>
      <c r="C13" s="23">
        <f t="shared" ref="C13:E13" si="8">SUM(C8:C12)</f>
        <v>33688</v>
      </c>
      <c r="D13" s="23">
        <f t="shared" si="8"/>
        <v>61561</v>
      </c>
      <c r="E13" s="23">
        <f t="shared" si="8"/>
        <v>33849</v>
      </c>
      <c r="F13" s="67"/>
      <c r="G13" s="23">
        <f t="shared" ref="G13:H13" si="9">SUM(G8:G12)</f>
        <v>17899</v>
      </c>
      <c r="H13" s="23">
        <f t="shared" si="9"/>
        <v>16562</v>
      </c>
      <c r="I13" s="23">
        <v>10983</v>
      </c>
      <c r="J13" s="23">
        <f t="shared" si="0"/>
        <v>16117</v>
      </c>
      <c r="K13" s="23">
        <f t="shared" ref="K13" si="10">SUM(K8:K12)</f>
        <v>15258</v>
      </c>
      <c r="L13" s="23">
        <v>9759</v>
      </c>
      <c r="M13" s="23">
        <f t="shared" si="1"/>
        <v>8832</v>
      </c>
      <c r="N13" s="51"/>
      <c r="O13" s="51"/>
      <c r="P13" s="51"/>
      <c r="Q13" s="51"/>
      <c r="R13" s="51"/>
      <c r="S13" s="51"/>
      <c r="T13" s="51"/>
      <c r="U13" s="51"/>
      <c r="V13" s="51"/>
      <c r="W13" s="51"/>
      <c r="X13" s="51"/>
    </row>
    <row r="14" spans="1:24" s="55" customFormat="1" x14ac:dyDescent="0.35">
      <c r="A14" s="21" t="s">
        <v>266</v>
      </c>
      <c r="B14" s="16">
        <v>336</v>
      </c>
      <c r="C14" s="16">
        <v>-1119</v>
      </c>
      <c r="D14" s="16">
        <v>190</v>
      </c>
      <c r="E14" s="16">
        <v>163</v>
      </c>
      <c r="F14" s="15"/>
      <c r="G14" s="16">
        <v>66</v>
      </c>
      <c r="H14" s="16">
        <v>25</v>
      </c>
      <c r="I14" s="16">
        <v>2</v>
      </c>
      <c r="J14" s="16">
        <f t="shared" si="0"/>
        <v>97</v>
      </c>
      <c r="K14" s="16">
        <v>8665</v>
      </c>
      <c r="L14" s="16">
        <v>2826</v>
      </c>
      <c r="M14" s="16">
        <f t="shared" si="1"/>
        <v>-11328</v>
      </c>
      <c r="N14" s="51"/>
      <c r="O14" s="51"/>
      <c r="P14" s="51"/>
      <c r="Q14" s="51"/>
      <c r="R14" s="51"/>
      <c r="S14" s="51"/>
      <c r="T14" s="51"/>
      <c r="U14" s="51"/>
      <c r="V14" s="51"/>
      <c r="W14" s="51"/>
      <c r="X14" s="51"/>
    </row>
    <row r="15" spans="1:24" s="55" customFormat="1" x14ac:dyDescent="0.35">
      <c r="A15" s="21" t="s">
        <v>267</v>
      </c>
      <c r="B15" s="16">
        <v>0</v>
      </c>
      <c r="C15" s="16">
        <v>0</v>
      </c>
      <c r="D15" s="16">
        <f t="shared" ref="D15:D17" si="11">+G15</f>
        <v>0</v>
      </c>
      <c r="E15" s="16"/>
      <c r="F15" s="15"/>
      <c r="G15" s="16">
        <v>0</v>
      </c>
      <c r="H15" s="16">
        <v>0</v>
      </c>
      <c r="I15" s="16">
        <v>0</v>
      </c>
      <c r="J15" s="16">
        <f t="shared" si="0"/>
        <v>0</v>
      </c>
      <c r="K15" s="16">
        <v>0</v>
      </c>
      <c r="L15" s="16">
        <v>0</v>
      </c>
      <c r="M15" s="16">
        <f t="shared" si="1"/>
        <v>0</v>
      </c>
      <c r="N15" s="51"/>
      <c r="O15" s="51"/>
      <c r="P15" s="51"/>
      <c r="Q15" s="51"/>
      <c r="R15" s="51"/>
      <c r="S15" s="51"/>
      <c r="T15" s="51"/>
      <c r="U15" s="51"/>
      <c r="V15" s="51"/>
      <c r="W15" s="51"/>
      <c r="X15" s="51"/>
    </row>
    <row r="16" spans="1:24" s="55" customFormat="1" x14ac:dyDescent="0.35">
      <c r="A16" s="21" t="s">
        <v>268</v>
      </c>
      <c r="B16" s="16">
        <v>0</v>
      </c>
      <c r="C16" s="16">
        <v>0</v>
      </c>
      <c r="D16" s="16">
        <f t="shared" si="11"/>
        <v>0</v>
      </c>
      <c r="E16" s="16"/>
      <c r="F16" s="15"/>
      <c r="G16" s="16">
        <v>0</v>
      </c>
      <c r="H16" s="16">
        <v>0</v>
      </c>
      <c r="I16" s="16">
        <v>0</v>
      </c>
      <c r="J16" s="16">
        <f t="shared" si="0"/>
        <v>0</v>
      </c>
      <c r="K16" s="16">
        <v>0</v>
      </c>
      <c r="L16" s="16">
        <v>0</v>
      </c>
      <c r="M16" s="16">
        <f t="shared" si="1"/>
        <v>0</v>
      </c>
      <c r="N16" s="51"/>
      <c r="O16" s="51"/>
      <c r="P16" s="51"/>
      <c r="Q16" s="51"/>
      <c r="R16" s="51"/>
      <c r="S16" s="51"/>
      <c r="T16" s="51"/>
      <c r="U16" s="51"/>
      <c r="V16" s="51"/>
      <c r="W16" s="51"/>
      <c r="X16" s="51"/>
    </row>
    <row r="17" spans="1:24" s="65" customFormat="1" ht="15" thickBot="1" x14ac:dyDescent="0.4">
      <c r="A17" s="63" t="s">
        <v>113</v>
      </c>
      <c r="B17" s="16">
        <v>0</v>
      </c>
      <c r="C17" s="16">
        <v>0</v>
      </c>
      <c r="D17" s="16">
        <f t="shared" si="11"/>
        <v>0</v>
      </c>
      <c r="E17" s="16"/>
      <c r="F17" s="64"/>
      <c r="G17" s="16">
        <v>0</v>
      </c>
      <c r="H17" s="16">
        <v>0</v>
      </c>
      <c r="I17" s="16">
        <v>0</v>
      </c>
      <c r="J17" s="16">
        <f t="shared" si="0"/>
        <v>0</v>
      </c>
      <c r="K17" s="16">
        <v>0</v>
      </c>
      <c r="L17" s="16">
        <v>0</v>
      </c>
      <c r="M17" s="16">
        <f t="shared" si="1"/>
        <v>0</v>
      </c>
      <c r="N17" s="51"/>
      <c r="O17" s="51"/>
      <c r="P17" s="51"/>
      <c r="Q17" s="51"/>
      <c r="R17" s="51"/>
      <c r="S17" s="51"/>
      <c r="T17" s="51"/>
      <c r="U17" s="51"/>
      <c r="V17" s="51"/>
      <c r="W17" s="51"/>
      <c r="X17" s="51"/>
    </row>
    <row r="18" spans="1:24" s="68" customFormat="1" ht="15" thickBot="1" x14ac:dyDescent="0.4">
      <c r="A18" s="66" t="s">
        <v>269</v>
      </c>
      <c r="B18" s="23">
        <f>SUM(B13:B17)</f>
        <v>26689</v>
      </c>
      <c r="C18" s="23">
        <f t="shared" ref="C18:E18" si="12">SUM(C13:C17)</f>
        <v>32569</v>
      </c>
      <c r="D18" s="23">
        <f t="shared" si="12"/>
        <v>61751</v>
      </c>
      <c r="E18" s="23">
        <f t="shared" si="12"/>
        <v>34012</v>
      </c>
      <c r="F18" s="67"/>
      <c r="G18" s="23">
        <f t="shared" ref="G18:H18" si="13">SUM(G13:G17)</f>
        <v>17965</v>
      </c>
      <c r="H18" s="23">
        <f t="shared" si="13"/>
        <v>16587</v>
      </c>
      <c r="I18" s="23">
        <v>10985</v>
      </c>
      <c r="J18" s="23">
        <f t="shared" si="0"/>
        <v>16214</v>
      </c>
      <c r="K18" s="23">
        <f t="shared" ref="K18" si="14">SUM(K13:K17)</f>
        <v>23923</v>
      </c>
      <c r="L18" s="23">
        <v>12585</v>
      </c>
      <c r="M18" s="23">
        <f t="shared" si="1"/>
        <v>-2496</v>
      </c>
      <c r="N18" s="51"/>
      <c r="O18" s="51"/>
      <c r="P18" s="51"/>
      <c r="Q18" s="51"/>
      <c r="R18" s="51"/>
      <c r="S18" s="51"/>
      <c r="T18" s="51"/>
      <c r="U18" s="51"/>
      <c r="V18" s="51"/>
      <c r="W18" s="51"/>
      <c r="X18" s="51"/>
    </row>
    <row r="19" spans="1:24" s="68" customFormat="1" ht="15" thickBot="1" x14ac:dyDescent="0.4">
      <c r="A19" s="69" t="s">
        <v>197</v>
      </c>
      <c r="B19" s="16"/>
      <c r="C19" s="50"/>
      <c r="D19" s="16"/>
      <c r="E19" s="16"/>
      <c r="F19" s="67"/>
      <c r="G19" s="50"/>
      <c r="H19" s="50"/>
      <c r="I19" s="50"/>
      <c r="J19" s="16">
        <f t="shared" si="0"/>
        <v>0</v>
      </c>
      <c r="K19" s="50"/>
      <c r="L19" s="50">
        <v>0</v>
      </c>
      <c r="M19" s="50">
        <f t="shared" si="1"/>
        <v>0</v>
      </c>
      <c r="N19" s="51"/>
      <c r="O19" s="51"/>
      <c r="P19" s="51"/>
      <c r="Q19" s="51"/>
      <c r="R19" s="51"/>
      <c r="S19" s="51"/>
      <c r="T19" s="51"/>
      <c r="U19" s="51"/>
      <c r="V19" s="51"/>
      <c r="W19" s="51"/>
      <c r="X19" s="51"/>
    </row>
    <row r="20" spans="1:24" s="68" customFormat="1" ht="15" thickBot="1" x14ac:dyDescent="0.4">
      <c r="A20" s="66" t="s">
        <v>270</v>
      </c>
      <c r="B20" s="23"/>
      <c r="C20" s="23"/>
      <c r="D20" s="23"/>
      <c r="E20" s="23"/>
      <c r="F20" s="67"/>
      <c r="G20" s="23"/>
      <c r="H20" s="23"/>
      <c r="I20" s="23"/>
      <c r="J20" s="23">
        <f t="shared" si="0"/>
        <v>0</v>
      </c>
      <c r="K20" s="23"/>
      <c r="L20" s="23">
        <v>0</v>
      </c>
      <c r="M20" s="23">
        <f t="shared" si="1"/>
        <v>0</v>
      </c>
      <c r="N20" s="51"/>
      <c r="O20" s="51"/>
      <c r="P20" s="51"/>
      <c r="Q20" s="51"/>
      <c r="R20" s="51"/>
      <c r="S20" s="51"/>
      <c r="T20" s="51"/>
      <c r="U20" s="51"/>
      <c r="V20" s="51"/>
      <c r="W20" s="51"/>
      <c r="X20" s="51"/>
    </row>
    <row r="21" spans="1:24" s="55" customFormat="1" x14ac:dyDescent="0.35">
      <c r="A21" s="21" t="s">
        <v>271</v>
      </c>
      <c r="B21" s="70"/>
      <c r="C21" s="70"/>
      <c r="D21" s="16"/>
      <c r="E21" s="16"/>
      <c r="F21" s="15"/>
      <c r="G21" s="16"/>
      <c r="H21" s="16"/>
      <c r="I21" s="16"/>
      <c r="J21" s="16">
        <f t="shared" si="0"/>
        <v>0</v>
      </c>
      <c r="K21" s="16"/>
      <c r="L21" s="16">
        <v>0</v>
      </c>
      <c r="M21" s="16">
        <f t="shared" si="1"/>
        <v>0</v>
      </c>
      <c r="N21" s="51"/>
      <c r="O21" s="51"/>
      <c r="P21" s="51"/>
      <c r="Q21" s="51"/>
      <c r="R21" s="51"/>
      <c r="S21" s="51"/>
      <c r="T21" s="51"/>
      <c r="U21" s="51"/>
      <c r="V21" s="51"/>
      <c r="W21" s="51"/>
      <c r="X21" s="51"/>
    </row>
    <row r="22" spans="1:24" s="65" customFormat="1" ht="15" thickBot="1" x14ac:dyDescent="0.4">
      <c r="A22" s="71" t="s">
        <v>272</v>
      </c>
      <c r="B22" s="18"/>
      <c r="C22" s="18"/>
      <c r="D22" s="18"/>
      <c r="E22" s="18"/>
      <c r="F22" s="64"/>
      <c r="G22" s="18"/>
      <c r="H22" s="18"/>
      <c r="I22" s="18"/>
      <c r="J22" s="18">
        <f t="shared" si="0"/>
        <v>0</v>
      </c>
      <c r="K22" s="18"/>
      <c r="L22" s="18">
        <v>0</v>
      </c>
      <c r="M22" s="18">
        <f t="shared" si="1"/>
        <v>0</v>
      </c>
      <c r="N22" s="51"/>
      <c r="O22" s="51"/>
      <c r="P22" s="51"/>
      <c r="Q22" s="51"/>
      <c r="R22" s="51"/>
      <c r="S22" s="51"/>
      <c r="T22" s="51"/>
      <c r="U22" s="51"/>
      <c r="V22" s="51"/>
      <c r="W22" s="51"/>
      <c r="X22" s="51"/>
    </row>
    <row r="23" spans="1:24" s="55" customFormat="1" x14ac:dyDescent="0.35">
      <c r="A23" s="21" t="s">
        <v>273</v>
      </c>
      <c r="B23" s="16">
        <v>4222</v>
      </c>
      <c r="C23" s="16">
        <v>3945</v>
      </c>
      <c r="D23" s="16">
        <v>3679</v>
      </c>
      <c r="E23" s="16">
        <v>3420</v>
      </c>
      <c r="F23" s="15"/>
      <c r="G23" s="16">
        <v>996</v>
      </c>
      <c r="H23" s="16">
        <v>921</v>
      </c>
      <c r="I23" s="16">
        <v>896</v>
      </c>
      <c r="J23" s="16">
        <f t="shared" si="0"/>
        <v>866</v>
      </c>
      <c r="K23" s="16">
        <v>1137</v>
      </c>
      <c r="L23" s="16">
        <v>1150</v>
      </c>
      <c r="M23" s="16">
        <f t="shared" si="1"/>
        <v>1133</v>
      </c>
      <c r="N23" s="51"/>
      <c r="O23" s="51"/>
      <c r="P23" s="51"/>
      <c r="Q23" s="51"/>
      <c r="R23" s="51"/>
      <c r="S23" s="51"/>
      <c r="T23" s="51"/>
      <c r="U23" s="51"/>
      <c r="V23" s="51"/>
      <c r="W23" s="51"/>
      <c r="X23" s="51"/>
    </row>
    <row r="24" spans="1:24" s="55" customFormat="1" x14ac:dyDescent="0.35">
      <c r="A24" s="21" t="s">
        <v>16</v>
      </c>
      <c r="B24" s="16">
        <v>30575</v>
      </c>
      <c r="C24" s="16">
        <v>37633</v>
      </c>
      <c r="D24" s="16">
        <v>65240</v>
      </c>
      <c r="E24" s="16">
        <v>37269</v>
      </c>
      <c r="F24" s="15"/>
      <c r="G24" s="16">
        <v>18895</v>
      </c>
      <c r="H24" s="16">
        <v>17483</v>
      </c>
      <c r="I24" s="16">
        <v>11879</v>
      </c>
      <c r="J24" s="16">
        <f t="shared" si="0"/>
        <v>16983</v>
      </c>
      <c r="K24" s="16">
        <v>16395</v>
      </c>
      <c r="L24" s="16">
        <v>10909</v>
      </c>
      <c r="M24" s="16">
        <f t="shared" si="1"/>
        <v>9965</v>
      </c>
      <c r="N24" s="51"/>
      <c r="O24" s="51"/>
      <c r="P24" s="51"/>
      <c r="Q24" s="51"/>
      <c r="R24" s="51"/>
      <c r="S24" s="51"/>
      <c r="T24" s="51"/>
      <c r="U24" s="51"/>
      <c r="V24" s="51"/>
      <c r="W24" s="51"/>
      <c r="X24" s="51"/>
    </row>
    <row r="25" spans="1:24" s="65" customFormat="1" ht="15" thickBot="1" x14ac:dyDescent="0.4">
      <c r="A25" s="72" t="s">
        <v>274</v>
      </c>
      <c r="B25" s="16">
        <v>30570</v>
      </c>
      <c r="C25" s="16">
        <v>37494</v>
      </c>
      <c r="D25" s="16">
        <v>65331</v>
      </c>
      <c r="E25" s="16">
        <v>36506.949999999968</v>
      </c>
      <c r="F25" s="64"/>
      <c r="G25" s="16">
        <v>18895</v>
      </c>
      <c r="H25" s="16">
        <v>17519</v>
      </c>
      <c r="I25" s="16">
        <v>11923</v>
      </c>
      <c r="J25" s="16">
        <f t="shared" si="0"/>
        <v>16994</v>
      </c>
      <c r="K25" s="16">
        <v>15646</v>
      </c>
      <c r="L25" s="16">
        <v>10919.27</v>
      </c>
      <c r="M25" s="16">
        <f t="shared" si="1"/>
        <v>9941.6799999999675</v>
      </c>
      <c r="N25" s="51"/>
      <c r="O25" s="51"/>
      <c r="P25" s="51"/>
      <c r="Q25" s="51"/>
      <c r="R25" s="51"/>
      <c r="S25" s="51"/>
      <c r="T25" s="51"/>
      <c r="U25" s="51"/>
      <c r="V25" s="51"/>
      <c r="W25" s="51"/>
      <c r="X25" s="51"/>
    </row>
    <row r="27" spans="1:24" x14ac:dyDescent="0.35">
      <c r="A27" s="86"/>
    </row>
    <row r="28" spans="1:24" s="57" customFormat="1" ht="10.5" x14ac:dyDescent="0.25">
      <c r="A28" s="86" t="s">
        <v>130</v>
      </c>
    </row>
    <row r="29" spans="1:24" s="57" customFormat="1" ht="10.5" x14ac:dyDescent="0.25"/>
  </sheetData>
  <pageMargins left="0.25" right="0.25" top="0.75" bottom="0.75" header="0.3" footer="0.3"/>
  <pageSetup paperSize="8"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58D0-DA7F-4AFF-8528-2E8582353A59}">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A27" sqref="A27"/>
    </sheetView>
  </sheetViews>
  <sheetFormatPr defaultColWidth="9.1796875" defaultRowHeight="14.5" x14ac:dyDescent="0.35"/>
  <cols>
    <col min="1" max="1" width="55.26953125" style="51" customWidth="1"/>
    <col min="2" max="6" width="10.7265625" style="51" customWidth="1"/>
    <col min="7" max="16384" width="9.1796875" style="51"/>
  </cols>
  <sheetData>
    <row r="1" spans="1:24" ht="21" x14ac:dyDescent="0.5">
      <c r="A1" s="9" t="s">
        <v>277</v>
      </c>
    </row>
    <row r="3" spans="1:24" s="59" customFormat="1" x14ac:dyDescent="0.35">
      <c r="A3" s="117" t="s">
        <v>100</v>
      </c>
      <c r="B3" s="58">
        <v>2019</v>
      </c>
      <c r="C3" s="58">
        <v>2020</v>
      </c>
      <c r="D3" s="58">
        <v>2021</v>
      </c>
      <c r="E3" s="127" t="s">
        <v>291</v>
      </c>
      <c r="F3" s="129"/>
      <c r="G3" s="128" t="s">
        <v>69</v>
      </c>
      <c r="H3" s="128" t="s">
        <v>82</v>
      </c>
      <c r="I3" s="128" t="s">
        <v>83</v>
      </c>
      <c r="J3" s="128" t="s">
        <v>84</v>
      </c>
      <c r="K3" s="128" t="s">
        <v>90</v>
      </c>
      <c r="L3" s="128" t="s">
        <v>92</v>
      </c>
      <c r="M3" s="128" t="s">
        <v>292</v>
      </c>
      <c r="N3" s="51"/>
      <c r="O3" s="51"/>
      <c r="P3" s="51"/>
      <c r="Q3" s="51"/>
      <c r="R3" s="51"/>
      <c r="S3" s="51"/>
      <c r="T3" s="51"/>
      <c r="U3" s="51"/>
      <c r="V3" s="51"/>
      <c r="W3" s="51"/>
      <c r="X3" s="51"/>
    </row>
    <row r="4" spans="1:24" s="55" customFormat="1" x14ac:dyDescent="0.35">
      <c r="A4" s="21" t="s">
        <v>256</v>
      </c>
      <c r="B4" s="16">
        <v>175977</v>
      </c>
      <c r="C4" s="16">
        <v>171852</v>
      </c>
      <c r="D4" s="16">
        <v>237958</v>
      </c>
      <c r="E4" s="16">
        <v>394108</v>
      </c>
      <c r="F4" s="113"/>
      <c r="G4" s="16">
        <v>57060</v>
      </c>
      <c r="H4" s="16">
        <v>49102</v>
      </c>
      <c r="I4" s="16">
        <v>54836</v>
      </c>
      <c r="J4" s="16">
        <f t="shared" ref="J4:J25" si="0">D4-G4-H4-I4</f>
        <v>76960</v>
      </c>
      <c r="K4" s="16">
        <v>87138</v>
      </c>
      <c r="L4" s="16">
        <v>119418</v>
      </c>
      <c r="M4" s="16">
        <f>E4-L4-K4</f>
        <v>187552</v>
      </c>
      <c r="N4" s="51"/>
      <c r="O4" s="51"/>
      <c r="P4" s="51"/>
      <c r="Q4" s="51"/>
      <c r="R4" s="51"/>
      <c r="S4" s="51"/>
      <c r="T4" s="51"/>
      <c r="U4" s="51"/>
      <c r="V4" s="51"/>
      <c r="W4" s="51"/>
      <c r="X4" s="51"/>
    </row>
    <row r="5" spans="1:24" s="65" customFormat="1" ht="15" thickBot="1" x14ac:dyDescent="0.4">
      <c r="A5" s="63" t="s">
        <v>257</v>
      </c>
      <c r="B5" s="16">
        <v>537</v>
      </c>
      <c r="C5" s="16">
        <v>229</v>
      </c>
      <c r="D5" s="16">
        <v>197</v>
      </c>
      <c r="E5" s="16">
        <v>472</v>
      </c>
      <c r="F5" s="113"/>
      <c r="G5" s="16">
        <v>27</v>
      </c>
      <c r="H5" s="16">
        <v>16</v>
      </c>
      <c r="I5" s="16">
        <v>45</v>
      </c>
      <c r="J5" s="16">
        <f t="shared" si="0"/>
        <v>109</v>
      </c>
      <c r="K5" s="16">
        <v>177</v>
      </c>
      <c r="L5" s="16">
        <v>201</v>
      </c>
      <c r="M5" s="16">
        <f>E5-L5-K5</f>
        <v>94</v>
      </c>
      <c r="N5" s="51"/>
      <c r="O5" s="51"/>
      <c r="P5" s="51"/>
      <c r="Q5" s="51"/>
      <c r="R5" s="51"/>
      <c r="S5" s="51"/>
      <c r="T5" s="51"/>
      <c r="U5" s="51"/>
      <c r="V5" s="51"/>
      <c r="W5" s="51"/>
      <c r="X5" s="51"/>
    </row>
    <row r="6" spans="1:24" s="68" customFormat="1" ht="15" thickBot="1" x14ac:dyDescent="0.4">
      <c r="A6" s="66" t="s">
        <v>258</v>
      </c>
      <c r="B6" s="23">
        <f>+B4+B5</f>
        <v>176514</v>
      </c>
      <c r="C6" s="23">
        <f t="shared" ref="C6:E6" si="1">+C4+C5</f>
        <v>172081</v>
      </c>
      <c r="D6" s="23">
        <f t="shared" si="1"/>
        <v>238155</v>
      </c>
      <c r="E6" s="23">
        <f t="shared" si="1"/>
        <v>394580</v>
      </c>
      <c r="F6" s="114"/>
      <c r="G6" s="23">
        <f t="shared" ref="G6:H6" si="2">+G4+G5</f>
        <v>57087</v>
      </c>
      <c r="H6" s="23">
        <f t="shared" si="2"/>
        <v>49118</v>
      </c>
      <c r="I6" s="23">
        <v>54881</v>
      </c>
      <c r="J6" s="23">
        <f t="shared" si="0"/>
        <v>77069</v>
      </c>
      <c r="K6" s="23">
        <f t="shared" ref="K6:M6" si="3">+K4+K5</f>
        <v>87315</v>
      </c>
      <c r="L6" s="23">
        <f t="shared" si="3"/>
        <v>119619</v>
      </c>
      <c r="M6" s="23">
        <f t="shared" si="3"/>
        <v>187646</v>
      </c>
      <c r="N6" s="51"/>
      <c r="O6" s="51"/>
      <c r="P6" s="51"/>
      <c r="Q6" s="51"/>
      <c r="R6" s="51"/>
      <c r="S6" s="51"/>
      <c r="T6" s="51"/>
      <c r="U6" s="51"/>
      <c r="V6" s="51"/>
      <c r="W6" s="51"/>
      <c r="X6" s="51"/>
    </row>
    <row r="7" spans="1:24" s="68" customFormat="1" ht="15" thickBot="1" x14ac:dyDescent="0.4">
      <c r="A7" s="69" t="s">
        <v>259</v>
      </c>
      <c r="B7" s="16">
        <v>-138877</v>
      </c>
      <c r="C7" s="16">
        <v>-132861</v>
      </c>
      <c r="D7" s="16">
        <v>-185191</v>
      </c>
      <c r="E7" s="16">
        <v>-307536</v>
      </c>
      <c r="F7" s="113"/>
      <c r="G7" s="16">
        <v>-44476</v>
      </c>
      <c r="H7" s="16">
        <v>-35806</v>
      </c>
      <c r="I7" s="16">
        <v>-43524</v>
      </c>
      <c r="J7" s="16">
        <f t="shared" si="0"/>
        <v>-61385</v>
      </c>
      <c r="K7" s="16">
        <v>-72994</v>
      </c>
      <c r="L7" s="16">
        <v>-87299</v>
      </c>
      <c r="M7" s="16">
        <f t="shared" ref="M7:M25" si="4">E7-L7-K7</f>
        <v>-147243</v>
      </c>
      <c r="N7" s="51"/>
      <c r="O7" s="51"/>
      <c r="P7" s="51"/>
      <c r="Q7" s="51"/>
      <c r="R7" s="51"/>
      <c r="S7" s="51"/>
      <c r="T7" s="51"/>
      <c r="U7" s="51"/>
      <c r="V7" s="51"/>
      <c r="W7" s="51"/>
      <c r="X7" s="51"/>
    </row>
    <row r="8" spans="1:24" s="68" customFormat="1" ht="15" thickBot="1" x14ac:dyDescent="0.4">
      <c r="A8" s="66" t="s">
        <v>260</v>
      </c>
      <c r="B8" s="23">
        <f>+B6+B7</f>
        <v>37637</v>
      </c>
      <c r="C8" s="23">
        <f t="shared" ref="C8:E8" si="5">+C6+C7</f>
        <v>39220</v>
      </c>
      <c r="D8" s="23">
        <f t="shared" si="5"/>
        <v>52964</v>
      </c>
      <c r="E8" s="23">
        <f t="shared" si="5"/>
        <v>87044</v>
      </c>
      <c r="F8" s="114"/>
      <c r="G8" s="23">
        <f t="shared" ref="G8:H8" si="6">+G6+G7</f>
        <v>12611</v>
      </c>
      <c r="H8" s="23">
        <f t="shared" si="6"/>
        <v>13312</v>
      </c>
      <c r="I8" s="23">
        <v>11357</v>
      </c>
      <c r="J8" s="23">
        <f t="shared" si="0"/>
        <v>15684</v>
      </c>
      <c r="K8" s="23">
        <f t="shared" ref="K8:L8" si="7">+K6+K7</f>
        <v>14321</v>
      </c>
      <c r="L8" s="23">
        <f t="shared" si="7"/>
        <v>32320</v>
      </c>
      <c r="M8" s="23">
        <f t="shared" si="4"/>
        <v>40403</v>
      </c>
      <c r="N8" s="51"/>
      <c r="O8" s="51"/>
      <c r="P8" s="51"/>
      <c r="Q8" s="51"/>
      <c r="R8" s="51"/>
      <c r="S8" s="51"/>
      <c r="T8" s="51"/>
      <c r="U8" s="51"/>
      <c r="V8" s="51"/>
      <c r="W8" s="51"/>
      <c r="X8" s="51"/>
    </row>
    <row r="9" spans="1:24" s="55" customFormat="1" x14ac:dyDescent="0.35">
      <c r="A9" s="21" t="s">
        <v>261</v>
      </c>
      <c r="B9" s="16">
        <v>-19010</v>
      </c>
      <c r="C9" s="16">
        <v>-19612</v>
      </c>
      <c r="D9" s="16">
        <v>-27428</v>
      </c>
      <c r="E9" s="16">
        <v>-30308</v>
      </c>
      <c r="F9" s="113"/>
      <c r="G9" s="16">
        <v>-6845</v>
      </c>
      <c r="H9" s="16">
        <v>-6453</v>
      </c>
      <c r="I9" s="16">
        <v>-5938</v>
      </c>
      <c r="J9" s="16">
        <f t="shared" si="0"/>
        <v>-8192</v>
      </c>
      <c r="K9" s="16">
        <v>-8123</v>
      </c>
      <c r="L9" s="16">
        <v>-9214</v>
      </c>
      <c r="M9" s="16">
        <f t="shared" si="4"/>
        <v>-12971</v>
      </c>
      <c r="N9" s="51"/>
      <c r="O9" s="51"/>
      <c r="P9" s="51"/>
      <c r="Q9" s="51"/>
      <c r="R9" s="51"/>
      <c r="S9" s="51"/>
      <c r="T9" s="51"/>
      <c r="U9" s="51"/>
      <c r="V9" s="51"/>
      <c r="W9" s="51"/>
      <c r="X9" s="51"/>
    </row>
    <row r="10" spans="1:24" s="55" customFormat="1" x14ac:dyDescent="0.35">
      <c r="A10" s="21" t="s">
        <v>262</v>
      </c>
      <c r="B10" s="16">
        <v>-4630</v>
      </c>
      <c r="C10" s="16">
        <v>-3202</v>
      </c>
      <c r="D10" s="16">
        <v>-6412</v>
      </c>
      <c r="E10" s="16">
        <v>-4696</v>
      </c>
      <c r="F10" s="113"/>
      <c r="G10" s="16">
        <v>-1088</v>
      </c>
      <c r="H10" s="16">
        <v>-1613</v>
      </c>
      <c r="I10" s="16">
        <v>-923</v>
      </c>
      <c r="J10" s="16">
        <f t="shared" si="0"/>
        <v>-2788</v>
      </c>
      <c r="K10" s="16">
        <v>-1540</v>
      </c>
      <c r="L10" s="16">
        <v>-1687</v>
      </c>
      <c r="M10" s="16">
        <f t="shared" si="4"/>
        <v>-1469</v>
      </c>
      <c r="N10" s="51"/>
      <c r="O10" s="51"/>
      <c r="P10" s="51"/>
      <c r="Q10" s="51"/>
      <c r="R10" s="51"/>
      <c r="S10" s="51"/>
      <c r="T10" s="51"/>
      <c r="U10" s="51"/>
      <c r="V10" s="51"/>
      <c r="W10" s="51"/>
      <c r="X10" s="51"/>
    </row>
    <row r="11" spans="1:24" s="55" customFormat="1" x14ac:dyDescent="0.35">
      <c r="A11" s="21" t="s">
        <v>263</v>
      </c>
      <c r="B11" s="16">
        <v>1</v>
      </c>
      <c r="C11" s="16">
        <v>-3</v>
      </c>
      <c r="D11" s="16">
        <v>-5</v>
      </c>
      <c r="E11" s="16">
        <v>-21</v>
      </c>
      <c r="F11" s="113"/>
      <c r="G11" s="16">
        <v>-4</v>
      </c>
      <c r="H11" s="16">
        <v>5</v>
      </c>
      <c r="I11" s="16">
        <v>-1</v>
      </c>
      <c r="J11" s="16">
        <f t="shared" si="0"/>
        <v>-5</v>
      </c>
      <c r="K11" s="16">
        <v>1</v>
      </c>
      <c r="L11" s="16">
        <v>-17</v>
      </c>
      <c r="M11" s="16">
        <f t="shared" si="4"/>
        <v>-5</v>
      </c>
      <c r="N11" s="51"/>
      <c r="O11" s="51"/>
      <c r="P11" s="51"/>
      <c r="Q11" s="51"/>
      <c r="R11" s="51"/>
      <c r="S11" s="51"/>
      <c r="T11" s="51"/>
      <c r="U11" s="51"/>
      <c r="V11" s="51"/>
      <c r="W11" s="51"/>
      <c r="X11" s="51"/>
    </row>
    <row r="12" spans="1:24" s="65" customFormat="1" ht="15" thickBot="1" x14ac:dyDescent="0.4">
      <c r="A12" s="63" t="s">
        <v>264</v>
      </c>
      <c r="B12" s="16">
        <v>-2789</v>
      </c>
      <c r="C12" s="16">
        <v>103</v>
      </c>
      <c r="D12" s="16">
        <v>1261</v>
      </c>
      <c r="E12" s="16">
        <v>-3037</v>
      </c>
      <c r="F12" s="113"/>
      <c r="G12" s="16">
        <v>-31</v>
      </c>
      <c r="H12" s="16">
        <v>519</v>
      </c>
      <c r="I12" s="16">
        <v>-81</v>
      </c>
      <c r="J12" s="16">
        <f t="shared" si="0"/>
        <v>854</v>
      </c>
      <c r="K12" s="16">
        <v>-1721</v>
      </c>
      <c r="L12" s="16">
        <v>-1219</v>
      </c>
      <c r="M12" s="16">
        <f t="shared" si="4"/>
        <v>-97</v>
      </c>
      <c r="N12" s="51"/>
      <c r="O12" s="51"/>
      <c r="P12" s="51"/>
      <c r="Q12" s="51"/>
      <c r="R12" s="51"/>
      <c r="S12" s="51"/>
      <c r="T12" s="51"/>
      <c r="U12" s="51"/>
      <c r="V12" s="51"/>
      <c r="W12" s="51"/>
      <c r="X12" s="51"/>
    </row>
    <row r="13" spans="1:24" s="68" customFormat="1" ht="15" thickBot="1" x14ac:dyDescent="0.4">
      <c r="A13" s="66" t="s">
        <v>265</v>
      </c>
      <c r="B13" s="23">
        <f>SUM(B8:B12)</f>
        <v>11209</v>
      </c>
      <c r="C13" s="23">
        <f t="shared" ref="C13:E13" si="8">SUM(C8:C12)</f>
        <v>16506</v>
      </c>
      <c r="D13" s="23">
        <f t="shared" si="8"/>
        <v>20380</v>
      </c>
      <c r="E13" s="23">
        <f t="shared" si="8"/>
        <v>48982</v>
      </c>
      <c r="F13" s="114"/>
      <c r="G13" s="23">
        <f t="shared" ref="G13:H13" si="9">SUM(G8:G12)</f>
        <v>4643</v>
      </c>
      <c r="H13" s="23">
        <f t="shared" si="9"/>
        <v>5770</v>
      </c>
      <c r="I13" s="23">
        <v>4414</v>
      </c>
      <c r="J13" s="23">
        <f t="shared" si="0"/>
        <v>5553</v>
      </c>
      <c r="K13" s="23">
        <f t="shared" ref="K13:L13" si="10">SUM(K8:K12)</f>
        <v>2938</v>
      </c>
      <c r="L13" s="23">
        <f t="shared" si="10"/>
        <v>20183</v>
      </c>
      <c r="M13" s="23">
        <f t="shared" si="4"/>
        <v>25861</v>
      </c>
      <c r="N13" s="51"/>
      <c r="O13" s="51"/>
      <c r="P13" s="51"/>
      <c r="Q13" s="51"/>
      <c r="R13" s="51"/>
      <c r="S13" s="51"/>
      <c r="T13" s="51"/>
      <c r="U13" s="51"/>
      <c r="V13" s="51"/>
      <c r="W13" s="51"/>
      <c r="X13" s="51"/>
    </row>
    <row r="14" spans="1:24" s="55" customFormat="1" x14ac:dyDescent="0.35">
      <c r="A14" s="21" t="s">
        <v>266</v>
      </c>
      <c r="B14" s="16">
        <v>0</v>
      </c>
      <c r="C14" s="16">
        <v>0</v>
      </c>
      <c r="D14" s="16">
        <v>1013</v>
      </c>
      <c r="E14" s="16">
        <v>852</v>
      </c>
      <c r="F14" s="113"/>
      <c r="G14" s="16">
        <v>402</v>
      </c>
      <c r="H14" s="16">
        <v>-698</v>
      </c>
      <c r="I14" s="16">
        <v>675</v>
      </c>
      <c r="J14" s="16">
        <f t="shared" si="0"/>
        <v>634</v>
      </c>
      <c r="K14" s="16">
        <v>160</v>
      </c>
      <c r="L14" s="16">
        <v>205</v>
      </c>
      <c r="M14" s="16">
        <f t="shared" si="4"/>
        <v>487</v>
      </c>
      <c r="N14" s="51"/>
      <c r="O14" s="51"/>
      <c r="P14" s="51"/>
      <c r="Q14" s="51"/>
      <c r="R14" s="51"/>
      <c r="S14" s="51"/>
      <c r="T14" s="51"/>
      <c r="U14" s="51"/>
      <c r="V14" s="51"/>
      <c r="W14" s="51"/>
      <c r="X14" s="51"/>
    </row>
    <row r="15" spans="1:24" s="55" customFormat="1" x14ac:dyDescent="0.35">
      <c r="A15" s="21" t="s">
        <v>267</v>
      </c>
      <c r="B15" s="16">
        <v>0</v>
      </c>
      <c r="C15" s="16">
        <v>0</v>
      </c>
      <c r="D15" s="16">
        <f t="shared" ref="D15:D17" si="11">+G15</f>
        <v>0</v>
      </c>
      <c r="E15" s="16"/>
      <c r="F15" s="113"/>
      <c r="G15" s="16">
        <v>0</v>
      </c>
      <c r="H15" s="16">
        <v>0</v>
      </c>
      <c r="I15" s="16">
        <v>0</v>
      </c>
      <c r="J15" s="16">
        <f t="shared" si="0"/>
        <v>0</v>
      </c>
      <c r="K15" s="16">
        <v>0</v>
      </c>
      <c r="L15" s="16">
        <v>0</v>
      </c>
      <c r="M15" s="16">
        <f t="shared" si="4"/>
        <v>0</v>
      </c>
      <c r="N15" s="51"/>
      <c r="O15" s="51"/>
      <c r="P15" s="51"/>
      <c r="Q15" s="51"/>
      <c r="R15" s="51"/>
      <c r="S15" s="51"/>
      <c r="T15" s="51"/>
      <c r="U15" s="51"/>
      <c r="V15" s="51"/>
      <c r="W15" s="51"/>
      <c r="X15" s="51"/>
    </row>
    <row r="16" spans="1:24" s="55" customFormat="1" x14ac:dyDescent="0.35">
      <c r="A16" s="21" t="s">
        <v>268</v>
      </c>
      <c r="B16" s="16">
        <v>0</v>
      </c>
      <c r="C16" s="16">
        <v>0</v>
      </c>
      <c r="D16" s="16">
        <f t="shared" si="11"/>
        <v>0</v>
      </c>
      <c r="E16" s="16"/>
      <c r="F16" s="113"/>
      <c r="G16" s="16">
        <v>0</v>
      </c>
      <c r="H16" s="16">
        <v>0</v>
      </c>
      <c r="I16" s="16">
        <v>0</v>
      </c>
      <c r="J16" s="16">
        <f t="shared" si="0"/>
        <v>0</v>
      </c>
      <c r="K16" s="16">
        <v>0</v>
      </c>
      <c r="L16" s="16">
        <v>0</v>
      </c>
      <c r="M16" s="16">
        <f t="shared" si="4"/>
        <v>0</v>
      </c>
      <c r="N16" s="51"/>
      <c r="O16" s="51"/>
      <c r="P16" s="51"/>
      <c r="Q16" s="51"/>
      <c r="R16" s="51"/>
      <c r="S16" s="51"/>
      <c r="T16" s="51"/>
      <c r="U16" s="51"/>
      <c r="V16" s="51"/>
      <c r="W16" s="51"/>
      <c r="X16" s="51"/>
    </row>
    <row r="17" spans="1:24" s="65" customFormat="1" ht="15" thickBot="1" x14ac:dyDescent="0.4">
      <c r="A17" s="63" t="s">
        <v>113</v>
      </c>
      <c r="B17" s="16">
        <v>0</v>
      </c>
      <c r="C17" s="16">
        <v>0</v>
      </c>
      <c r="D17" s="16">
        <f t="shared" si="11"/>
        <v>0</v>
      </c>
      <c r="E17" s="16"/>
      <c r="F17" s="113"/>
      <c r="G17" s="16">
        <v>0</v>
      </c>
      <c r="H17" s="16">
        <v>0</v>
      </c>
      <c r="I17" s="16">
        <v>0</v>
      </c>
      <c r="J17" s="16">
        <f t="shared" si="0"/>
        <v>0</v>
      </c>
      <c r="K17" s="16">
        <v>0</v>
      </c>
      <c r="L17" s="16">
        <v>0</v>
      </c>
      <c r="M17" s="16">
        <f t="shared" si="4"/>
        <v>0</v>
      </c>
      <c r="N17" s="51"/>
      <c r="O17" s="51"/>
      <c r="P17" s="51"/>
      <c r="Q17" s="51"/>
      <c r="R17" s="51"/>
      <c r="S17" s="51"/>
      <c r="T17" s="51"/>
      <c r="U17" s="51"/>
      <c r="V17" s="51"/>
      <c r="W17" s="51"/>
      <c r="X17" s="51"/>
    </row>
    <row r="18" spans="1:24" s="68" customFormat="1" ht="15" thickBot="1" x14ac:dyDescent="0.4">
      <c r="A18" s="66" t="s">
        <v>269</v>
      </c>
      <c r="B18" s="23">
        <f>SUM(B13:B17)</f>
        <v>11209</v>
      </c>
      <c r="C18" s="23">
        <f t="shared" ref="C18:E18" si="12">SUM(C13:C17)</f>
        <v>16506</v>
      </c>
      <c r="D18" s="23">
        <f t="shared" si="12"/>
        <v>21393</v>
      </c>
      <c r="E18" s="23">
        <f t="shared" si="12"/>
        <v>49834</v>
      </c>
      <c r="F18" s="114"/>
      <c r="G18" s="23">
        <f t="shared" ref="G18:H18" si="13">SUM(G13:G17)</f>
        <v>5045</v>
      </c>
      <c r="H18" s="23">
        <f t="shared" si="13"/>
        <v>5072</v>
      </c>
      <c r="I18" s="23">
        <v>5089</v>
      </c>
      <c r="J18" s="23">
        <f t="shared" si="0"/>
        <v>6187</v>
      </c>
      <c r="K18" s="23">
        <f t="shared" ref="K18:L18" si="14">SUM(K13:K17)</f>
        <v>3098</v>
      </c>
      <c r="L18" s="23">
        <f t="shared" si="14"/>
        <v>20388</v>
      </c>
      <c r="M18" s="23">
        <f t="shared" si="4"/>
        <v>26348</v>
      </c>
      <c r="N18" s="51"/>
      <c r="O18" s="51"/>
      <c r="P18" s="51"/>
      <c r="Q18" s="51"/>
      <c r="R18" s="51"/>
      <c r="S18" s="51"/>
      <c r="T18" s="51"/>
      <c r="U18" s="51"/>
      <c r="V18" s="51"/>
      <c r="W18" s="51"/>
      <c r="X18" s="51"/>
    </row>
    <row r="19" spans="1:24" s="68" customFormat="1" ht="15" thickBot="1" x14ac:dyDescent="0.4">
      <c r="A19" s="69" t="s">
        <v>197</v>
      </c>
      <c r="B19" s="16"/>
      <c r="C19" s="50"/>
      <c r="D19" s="16"/>
      <c r="E19" s="16"/>
      <c r="F19" s="113"/>
      <c r="G19" s="50"/>
      <c r="H19" s="50"/>
      <c r="I19" s="50"/>
      <c r="J19" s="16">
        <f t="shared" si="0"/>
        <v>0</v>
      </c>
      <c r="K19" s="50"/>
      <c r="L19" s="50">
        <v>0</v>
      </c>
      <c r="M19" s="50">
        <f t="shared" si="4"/>
        <v>0</v>
      </c>
      <c r="N19" s="51"/>
      <c r="O19" s="51"/>
      <c r="P19" s="51"/>
      <c r="Q19" s="51"/>
      <c r="R19" s="51"/>
      <c r="S19" s="51"/>
      <c r="T19" s="51"/>
      <c r="U19" s="51"/>
      <c r="V19" s="51"/>
      <c r="W19" s="51"/>
      <c r="X19" s="51"/>
    </row>
    <row r="20" spans="1:24" s="68" customFormat="1" ht="15" thickBot="1" x14ac:dyDescent="0.4">
      <c r="A20" s="66" t="s">
        <v>270</v>
      </c>
      <c r="B20" s="23"/>
      <c r="C20" s="23"/>
      <c r="D20" s="23"/>
      <c r="E20" s="23"/>
      <c r="F20" s="114"/>
      <c r="G20" s="23"/>
      <c r="H20" s="23"/>
      <c r="I20" s="23"/>
      <c r="J20" s="23">
        <f t="shared" si="0"/>
        <v>0</v>
      </c>
      <c r="K20" s="23"/>
      <c r="L20" s="23">
        <v>0</v>
      </c>
      <c r="M20" s="23">
        <f t="shared" si="4"/>
        <v>0</v>
      </c>
      <c r="N20" s="51"/>
      <c r="O20" s="51"/>
      <c r="P20" s="51"/>
      <c r="Q20" s="51"/>
      <c r="R20" s="51"/>
      <c r="S20" s="51"/>
      <c r="T20" s="51"/>
      <c r="U20" s="51"/>
      <c r="V20" s="51"/>
      <c r="W20" s="51"/>
      <c r="X20" s="51"/>
    </row>
    <row r="21" spans="1:24" s="55" customFormat="1" x14ac:dyDescent="0.35">
      <c r="A21" s="21" t="s">
        <v>271</v>
      </c>
      <c r="B21" s="70"/>
      <c r="C21" s="70"/>
      <c r="D21" s="16"/>
      <c r="E21" s="16"/>
      <c r="F21" s="113"/>
      <c r="G21" s="16"/>
      <c r="H21" s="16"/>
      <c r="I21" s="16"/>
      <c r="J21" s="16">
        <f t="shared" si="0"/>
        <v>0</v>
      </c>
      <c r="K21" s="16"/>
      <c r="L21" s="16">
        <v>0</v>
      </c>
      <c r="M21" s="16">
        <f t="shared" si="4"/>
        <v>0</v>
      </c>
      <c r="N21" s="51"/>
      <c r="O21" s="51"/>
      <c r="P21" s="51"/>
      <c r="Q21" s="51"/>
      <c r="R21" s="51"/>
      <c r="S21" s="51"/>
      <c r="T21" s="51"/>
      <c r="U21" s="51"/>
      <c r="V21" s="51"/>
      <c r="W21" s="51"/>
      <c r="X21" s="51"/>
    </row>
    <row r="22" spans="1:24" s="65" customFormat="1" ht="15" thickBot="1" x14ac:dyDescent="0.4">
      <c r="A22" s="71" t="s">
        <v>272</v>
      </c>
      <c r="B22" s="18"/>
      <c r="C22" s="18"/>
      <c r="D22" s="18"/>
      <c r="E22" s="18"/>
      <c r="F22" s="115"/>
      <c r="G22" s="18"/>
      <c r="H22" s="18"/>
      <c r="I22" s="18"/>
      <c r="J22" s="18">
        <f t="shared" si="0"/>
        <v>0</v>
      </c>
      <c r="K22" s="18"/>
      <c r="L22" s="18">
        <v>0</v>
      </c>
      <c r="M22" s="18">
        <f t="shared" si="4"/>
        <v>0</v>
      </c>
      <c r="N22" s="51"/>
      <c r="O22" s="51"/>
      <c r="P22" s="51"/>
      <c r="Q22" s="51"/>
      <c r="R22" s="51"/>
      <c r="S22" s="51"/>
      <c r="T22" s="51"/>
      <c r="U22" s="51"/>
      <c r="V22" s="51"/>
      <c r="W22" s="51"/>
      <c r="X22" s="51"/>
    </row>
    <row r="23" spans="1:24" s="55" customFormat="1" x14ac:dyDescent="0.35">
      <c r="A23" s="21" t="s">
        <v>273</v>
      </c>
      <c r="B23" s="16">
        <v>11817</v>
      </c>
      <c r="C23" s="16">
        <v>9561</v>
      </c>
      <c r="D23" s="16">
        <v>9537</v>
      </c>
      <c r="E23" s="16">
        <v>12733</v>
      </c>
      <c r="F23" s="113"/>
      <c r="G23" s="16">
        <v>2223</v>
      </c>
      <c r="H23" s="16">
        <v>2284</v>
      </c>
      <c r="I23" s="16">
        <v>2248</v>
      </c>
      <c r="J23" s="16">
        <f t="shared" si="0"/>
        <v>2782</v>
      </c>
      <c r="K23" s="16">
        <v>4008</v>
      </c>
      <c r="L23" s="16">
        <v>4220</v>
      </c>
      <c r="M23" s="16">
        <f t="shared" si="4"/>
        <v>4505</v>
      </c>
      <c r="N23" s="51"/>
      <c r="O23" s="51"/>
      <c r="P23" s="51"/>
      <c r="Q23" s="51"/>
      <c r="R23" s="51"/>
      <c r="S23" s="51"/>
      <c r="T23" s="51"/>
      <c r="U23" s="51"/>
      <c r="V23" s="51"/>
      <c r="W23" s="51"/>
      <c r="X23" s="51"/>
    </row>
    <row r="24" spans="1:24" s="55" customFormat="1" x14ac:dyDescent="0.35">
      <c r="A24" s="21" t="s">
        <v>16</v>
      </c>
      <c r="B24" s="16">
        <v>23026</v>
      </c>
      <c r="C24" s="16">
        <v>26067</v>
      </c>
      <c r="D24" s="16">
        <v>29917</v>
      </c>
      <c r="E24" s="16">
        <v>61715</v>
      </c>
      <c r="F24" s="113"/>
      <c r="G24" s="16">
        <v>6866</v>
      </c>
      <c r="H24" s="16">
        <v>8054</v>
      </c>
      <c r="I24" s="16">
        <v>6662</v>
      </c>
      <c r="J24" s="16">
        <f t="shared" si="0"/>
        <v>8335</v>
      </c>
      <c r="K24" s="16">
        <v>6946</v>
      </c>
      <c r="L24" s="16">
        <v>24403</v>
      </c>
      <c r="M24" s="16">
        <f t="shared" si="4"/>
        <v>30366</v>
      </c>
      <c r="N24" s="51"/>
      <c r="O24" s="51"/>
      <c r="P24" s="51"/>
      <c r="Q24" s="51"/>
      <c r="R24" s="51"/>
      <c r="S24" s="51"/>
      <c r="T24" s="51"/>
      <c r="U24" s="51"/>
      <c r="V24" s="51"/>
      <c r="W24" s="51"/>
      <c r="X24" s="51"/>
    </row>
    <row r="25" spans="1:24" s="65" customFormat="1" ht="15" thickBot="1" x14ac:dyDescent="0.4">
      <c r="A25" s="72" t="s">
        <v>274</v>
      </c>
      <c r="B25" s="16">
        <v>25815</v>
      </c>
      <c r="C25" s="16">
        <v>25964</v>
      </c>
      <c r="D25" s="16">
        <v>30375</v>
      </c>
      <c r="E25" s="16">
        <v>64676.282433000088</v>
      </c>
      <c r="F25" s="113"/>
      <c r="G25" s="16">
        <v>6964</v>
      </c>
      <c r="H25" s="16">
        <v>8180</v>
      </c>
      <c r="I25" s="16">
        <v>6840</v>
      </c>
      <c r="J25" s="16">
        <f t="shared" si="0"/>
        <v>8391</v>
      </c>
      <c r="K25" s="16">
        <v>8566</v>
      </c>
      <c r="L25" s="16">
        <v>25631.604485000047</v>
      </c>
      <c r="M25" s="16">
        <f t="shared" si="4"/>
        <v>30478.67794800004</v>
      </c>
      <c r="N25" s="51"/>
      <c r="O25" s="51"/>
      <c r="P25" s="51"/>
      <c r="Q25" s="51"/>
      <c r="R25" s="51"/>
      <c r="S25" s="51"/>
      <c r="T25" s="51"/>
      <c r="U25" s="51"/>
      <c r="V25" s="51"/>
      <c r="W25" s="51"/>
      <c r="X25" s="51"/>
    </row>
    <row r="27" spans="1:24" x14ac:dyDescent="0.35">
      <c r="A27" s="86"/>
    </row>
    <row r="28" spans="1:24" s="57" customFormat="1" ht="10.5" x14ac:dyDescent="0.25">
      <c r="A28" s="86" t="s">
        <v>130</v>
      </c>
    </row>
    <row r="29" spans="1:24" s="57" customFormat="1" ht="10.5" x14ac:dyDescent="0.25"/>
  </sheetData>
  <pageMargins left="0.25" right="0.25" top="0.75" bottom="0.75" header="0.3" footer="0.3"/>
  <pageSetup paperSize="8" scale="71" orientation="landscape" r:id="rId1"/>
</worksheet>
</file>

<file path=docMetadata/LabelInfo.xml><?xml version="1.0" encoding="utf-8"?>
<clbl:labelList xmlns:clbl="http://schemas.microsoft.com/office/2020/mipLabelMetadata">
  <clbl:label id="{6eb46ede-bb93-454c-a950-c9577879b10f}" enabled="1" method="Privileged" siteId="{06d5e126-7e79-4771-abe1-e1ef9e5c94a2}"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Menu</vt:lpstr>
      <vt:lpstr>P&amp;L</vt:lpstr>
      <vt:lpstr>Bilans</vt:lpstr>
      <vt:lpstr>Cash flow</vt:lpstr>
      <vt:lpstr>Segment Note</vt:lpstr>
      <vt:lpstr>Soda_BU</vt:lpstr>
      <vt:lpstr>Agro_BU</vt:lpstr>
      <vt:lpstr>Foams_BU</vt:lpstr>
      <vt:lpstr>Silicates_BU</vt:lpstr>
      <vt:lpstr>Packaging_BU</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Wodecka Dominika</dc:creator>
  <cp:lastModifiedBy>Zieja Anna</cp:lastModifiedBy>
  <cp:lastPrinted>2018-09-05T10:52:33Z</cp:lastPrinted>
  <dcterms:created xsi:type="dcterms:W3CDTF">2016-03-15T20:20:33Z</dcterms:created>
  <dcterms:modified xsi:type="dcterms:W3CDTF">2022-11-29T17:20:27Z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